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teams\_Sekretariat-Team\Projekte\Internet\Dokumente\"/>
    </mc:Choice>
  </mc:AlternateContent>
  <bookViews>
    <workbookView xWindow="-15" yWindow="45" windowWidth="15600" windowHeight="11700" tabRatio="917"/>
  </bookViews>
  <sheets>
    <sheet name="Vergütung von Fahrtkosten" sheetId="5" r:id="rId1"/>
    <sheet name="Verknüpfungen" sheetId="2" state="hidden" r:id="rId2"/>
  </sheets>
  <definedNames>
    <definedName name="Absenzengründe">Tabelle14[Absenzengründe]</definedName>
    <definedName name="Absenzengründe1">Tabelle1417[Absenzengründe]</definedName>
    <definedName name="Auswahl">Tabelle2[Auswahl]</definedName>
    <definedName name="BE">Tabelle10[BE]</definedName>
    <definedName name="BS">Tabelle5[BS]</definedName>
    <definedName name="_xlnm.Print_Area" localSheetId="0">'Vergütung von Fahrtkosten'!$A$1:$AG$69</definedName>
    <definedName name="Fächer">Tabelle12[Fächer]</definedName>
    <definedName name="Finanzierung">Tabelle17[Finanzierung]</definedName>
    <definedName name="Gemeinden">Tabelle1[Gemeinden]</definedName>
    <definedName name="Grunddaten">#REF!</definedName>
    <definedName name="KG">Tabelle4[KG]</definedName>
    <definedName name="Kündigungsmöglichkeiten">#REF!</definedName>
    <definedName name="Kurzzeit_Stv.">Tabelle21[Abweichende Kündigungsfristen]</definedName>
    <definedName name="Kurzzeitstv">Tabelle21[Abweichende Kündigungsfristen]</definedName>
    <definedName name="Lektionen">#REF!</definedName>
    <definedName name="MS">Tabelle19[MS]</definedName>
    <definedName name="PS">Tabelle6[PS]</definedName>
    <definedName name="SD">Tabelle9[SD]</definedName>
    <definedName name="Sek">Tabelle7[Sek]</definedName>
    <definedName name="SL">Tabelle8[SL]</definedName>
    <definedName name="Stellvertretung_über_4_Monate">#REF!</definedName>
    <definedName name="Stellvertretungbis4">#REF!</definedName>
    <definedName name="Stellvertretungenbis4">#REF!</definedName>
    <definedName name="Stellvertretungenüber4">#REF!</definedName>
    <definedName name="Stufe">Tabelle3[Stufe]</definedName>
  </definedNames>
  <calcPr calcId="162913"/>
</workbook>
</file>

<file path=xl/calcChain.xml><?xml version="1.0" encoding="utf-8"?>
<calcChain xmlns="http://schemas.openxmlformats.org/spreadsheetml/2006/main">
  <c r="W22" i="5" l="1"/>
  <c r="AS132" i="2" l="1"/>
  <c r="AS133" i="2"/>
  <c r="AS134" i="2"/>
  <c r="AS135" i="2"/>
  <c r="AS136" i="2"/>
  <c r="AS137" i="2"/>
  <c r="AS123" i="2"/>
  <c r="AS124" i="2"/>
  <c r="AS125" i="2"/>
  <c r="AS126" i="2"/>
  <c r="AS127" i="2"/>
  <c r="AS128" i="2"/>
  <c r="AS114" i="2"/>
  <c r="AS115" i="2"/>
  <c r="AS116" i="2"/>
  <c r="AS117" i="2"/>
  <c r="AS118" i="2"/>
  <c r="AS119" i="2"/>
  <c r="AS100" i="2"/>
  <c r="AS101" i="2"/>
  <c r="AS102" i="2"/>
  <c r="AS103" i="2"/>
  <c r="AS104" i="2"/>
  <c r="AS105" i="2"/>
  <c r="AS89" i="2"/>
  <c r="AS90" i="2"/>
  <c r="AS91" i="2"/>
  <c r="AS92" i="2"/>
  <c r="AS93" i="2"/>
  <c r="AS94" i="2"/>
  <c r="AS65" i="2"/>
  <c r="AS66" i="2"/>
  <c r="AS67" i="2"/>
  <c r="AS68" i="2"/>
  <c r="AS69" i="2"/>
  <c r="AS70" i="2"/>
  <c r="AS42" i="2"/>
  <c r="AS43" i="2"/>
  <c r="AS44" i="2"/>
  <c r="AS45" i="2"/>
  <c r="AS46" i="2"/>
  <c r="AS47" i="2"/>
  <c r="AS19" i="2"/>
  <c r="AS20" i="2"/>
  <c r="AS21" i="2"/>
  <c r="AS22" i="2"/>
  <c r="AS23" i="2"/>
  <c r="AS24" i="2"/>
  <c r="AS130" i="2"/>
  <c r="AS131" i="2"/>
  <c r="AS129" i="2"/>
  <c r="AS121" i="2"/>
  <c r="AS122" i="2"/>
  <c r="AS120" i="2"/>
  <c r="AS113" i="2"/>
  <c r="AS111" i="2"/>
  <c r="AS112" i="2"/>
  <c r="AS107" i="2"/>
  <c r="AS108" i="2"/>
  <c r="AS109" i="2"/>
  <c r="AS110" i="2"/>
  <c r="AS106" i="2"/>
  <c r="AS96" i="2"/>
  <c r="AS97" i="2"/>
  <c r="AS98" i="2"/>
  <c r="AS99" i="2"/>
  <c r="AS95" i="2"/>
  <c r="AS72" i="2"/>
  <c r="AS73" i="2"/>
  <c r="AS74" i="2"/>
  <c r="AS75" i="2"/>
  <c r="AS76" i="2"/>
  <c r="AS77" i="2"/>
  <c r="AS78" i="2"/>
  <c r="AS79" i="2"/>
  <c r="AS80" i="2"/>
  <c r="AS81" i="2"/>
  <c r="AS82" i="2"/>
  <c r="AS83" i="2"/>
  <c r="AS84" i="2"/>
  <c r="AS85" i="2"/>
  <c r="AS86" i="2"/>
  <c r="AS87" i="2"/>
  <c r="AS88" i="2"/>
  <c r="AS71" i="2"/>
  <c r="AS49" i="2"/>
  <c r="AS50" i="2"/>
  <c r="AS51" i="2"/>
  <c r="AS52" i="2"/>
  <c r="AS53" i="2"/>
  <c r="AS54" i="2"/>
  <c r="AS55" i="2"/>
  <c r="AS56" i="2"/>
  <c r="AS57" i="2"/>
  <c r="AS58" i="2"/>
  <c r="AS59" i="2"/>
  <c r="AS60" i="2"/>
  <c r="AS61" i="2"/>
  <c r="AS62" i="2"/>
  <c r="AS63" i="2"/>
  <c r="AS64" i="2"/>
  <c r="AS48" i="2"/>
  <c r="AS26" i="2"/>
  <c r="AS27" i="2"/>
  <c r="AS28" i="2"/>
  <c r="AS29" i="2"/>
  <c r="AS30" i="2"/>
  <c r="AS31" i="2"/>
  <c r="AS32" i="2"/>
  <c r="AS33" i="2"/>
  <c r="AS34" i="2"/>
  <c r="AS35" i="2"/>
  <c r="AS36" i="2"/>
  <c r="AS37" i="2"/>
  <c r="AS38" i="2"/>
  <c r="AS39" i="2"/>
  <c r="AS40" i="2"/>
  <c r="AS41" i="2"/>
  <c r="AS25" i="2"/>
  <c r="AS16" i="2"/>
  <c r="AS17" i="2"/>
  <c r="AS18" i="2"/>
  <c r="AS8" i="2"/>
  <c r="AS9" i="2"/>
  <c r="AS10" i="2"/>
  <c r="AS11" i="2"/>
  <c r="AS12" i="2"/>
  <c r="AS13" i="2"/>
  <c r="AS14" i="2"/>
  <c r="AS15" i="2"/>
  <c r="AS6" i="2"/>
  <c r="AS7" i="2"/>
  <c r="AS5" i="2"/>
  <c r="AS4" i="2"/>
  <c r="AS3" i="2"/>
  <c r="AS2" i="2"/>
  <c r="AM2" i="2" l="1"/>
  <c r="AO2" i="2" s="1"/>
  <c r="AO8" i="2" l="1"/>
  <c r="AQ4" i="2" l="1"/>
  <c r="AQ3" i="2"/>
  <c r="AK2" i="2" l="1"/>
  <c r="AK6" i="2" l="1"/>
  <c r="AJ74" i="5" l="1"/>
  <c r="AJ79" i="5" s="1"/>
  <c r="AJ76" i="5" l="1"/>
  <c r="M30" i="5" l="1"/>
  <c r="AJ75" i="5" l="1"/>
  <c r="K70" i="5" s="1"/>
  <c r="M24" i="5"/>
  <c r="M31" i="5"/>
</calcChain>
</file>

<file path=xl/sharedStrings.xml><?xml version="1.0" encoding="utf-8"?>
<sst xmlns="http://schemas.openxmlformats.org/spreadsheetml/2006/main" count="540" uniqueCount="415">
  <si>
    <t>bis</t>
  </si>
  <si>
    <t>Stellvertretende Lehrperson</t>
  </si>
  <si>
    <t>Personalnummer</t>
  </si>
  <si>
    <t>Tel.-Nr.</t>
  </si>
  <si>
    <t>Geburtsdatum</t>
  </si>
  <si>
    <t>Schulhaus</t>
  </si>
  <si>
    <t>Einsatz</t>
  </si>
  <si>
    <t>Stufe</t>
  </si>
  <si>
    <t>FR</t>
  </si>
  <si>
    <t>Abwesende Lehrperson</t>
  </si>
  <si>
    <t>Datum</t>
  </si>
  <si>
    <t>Finanzierung</t>
  </si>
  <si>
    <t>PS</t>
  </si>
  <si>
    <t>LP PS</t>
  </si>
  <si>
    <t>Schule</t>
  </si>
  <si>
    <t>Unterschrift Schulleitung</t>
  </si>
  <si>
    <t>von</t>
  </si>
  <si>
    <t>Vergütung von Fahrtkosten</t>
  </si>
  <si>
    <t>nach</t>
  </si>
  <si>
    <t>Reisestrecke von</t>
  </si>
  <si>
    <t xml:space="preserve">Einsatz gemäss Stellvertretungsauftrag </t>
  </si>
  <si>
    <t>Kosten für die öffentlichen Verkehrsmittel</t>
  </si>
  <si>
    <t>Total der Kosten</t>
  </si>
  <si>
    <t>(LA 1550)</t>
  </si>
  <si>
    <t>Adligenswil</t>
  </si>
  <si>
    <t>Aesch</t>
  </si>
  <si>
    <t>Alberswil</t>
  </si>
  <si>
    <t>Altbüron</t>
  </si>
  <si>
    <t>Altishofen</t>
  </si>
  <si>
    <t>Ballwil</t>
  </si>
  <si>
    <t>Buchrain</t>
  </si>
  <si>
    <t>Büron</t>
  </si>
  <si>
    <t>Buttisholz</t>
  </si>
  <si>
    <t>Dagmersellen</t>
  </si>
  <si>
    <t>Dierikon</t>
  </si>
  <si>
    <t>Doppleschwand</t>
  </si>
  <si>
    <t>Ebersecken</t>
  </si>
  <si>
    <t>Ebikon</t>
  </si>
  <si>
    <t>Egolzwil</t>
  </si>
  <si>
    <t>Eich</t>
  </si>
  <si>
    <t>Emmen</t>
  </si>
  <si>
    <t>Entlebuch</t>
  </si>
  <si>
    <t>Ermensee</t>
  </si>
  <si>
    <t>Eschenbach</t>
  </si>
  <si>
    <t>Escholzmatt-Marbach</t>
  </si>
  <si>
    <t>Ettiswil</t>
  </si>
  <si>
    <t>Fischbach</t>
  </si>
  <si>
    <t>Gettnau</t>
  </si>
  <si>
    <t>Geuensee</t>
  </si>
  <si>
    <t>Gisikon</t>
  </si>
  <si>
    <t>Greppen</t>
  </si>
  <si>
    <t>Grossdietwil</t>
  </si>
  <si>
    <t>Grosswangen</t>
  </si>
  <si>
    <t>Hasle</t>
  </si>
  <si>
    <t>Hergiswil</t>
  </si>
  <si>
    <t>Hildisrieden</t>
  </si>
  <si>
    <t>Hitzkirch</t>
  </si>
  <si>
    <t>Hochdorf</t>
  </si>
  <si>
    <t>Hohenrain</t>
  </si>
  <si>
    <t>Horw</t>
  </si>
  <si>
    <t>Inwil</t>
  </si>
  <si>
    <t>Kriens</t>
  </si>
  <si>
    <t>Luthern</t>
  </si>
  <si>
    <t>Luzern</t>
  </si>
  <si>
    <t>Malters</t>
  </si>
  <si>
    <t>Mauensee</t>
  </si>
  <si>
    <t>Meggen</t>
  </si>
  <si>
    <t>Meierskappel</t>
  </si>
  <si>
    <t>Menznau</t>
  </si>
  <si>
    <t>Nebikon</t>
  </si>
  <si>
    <t>Neuenkirch</t>
  </si>
  <si>
    <t>Nottwil</t>
  </si>
  <si>
    <t>Oberkirch</t>
  </si>
  <si>
    <t>Pfaffnau</t>
  </si>
  <si>
    <t>Rain</t>
  </si>
  <si>
    <t>Reiden</t>
  </si>
  <si>
    <t>Roggliswil</t>
  </si>
  <si>
    <t>Römerswil</t>
  </si>
  <si>
    <t>Romoos</t>
  </si>
  <si>
    <t>Root</t>
  </si>
  <si>
    <t>Rothenburg</t>
  </si>
  <si>
    <t>Ruswil</t>
  </si>
  <si>
    <t>Schenkon</t>
  </si>
  <si>
    <t>Schlierbach</t>
  </si>
  <si>
    <t>Schongau</t>
  </si>
  <si>
    <t>Schüpfheim</t>
  </si>
  <si>
    <t>Schwarzenberg</t>
  </si>
  <si>
    <t>Sempach</t>
  </si>
  <si>
    <t>Sursee</t>
  </si>
  <si>
    <t>Udligenswil</t>
  </si>
  <si>
    <t>Ufhusen</t>
  </si>
  <si>
    <t>Vitznau</t>
  </si>
  <si>
    <t>Wauwil</t>
  </si>
  <si>
    <t>Weggis</t>
  </si>
  <si>
    <t>Werthenstein</t>
  </si>
  <si>
    <t>Wikon</t>
  </si>
  <si>
    <t>Willisau</t>
  </si>
  <si>
    <t>Wolhusen</t>
  </si>
  <si>
    <t>Zell</t>
  </si>
  <si>
    <t>Beromünster</t>
  </si>
  <si>
    <t>Knutwil</t>
  </si>
  <si>
    <t>Rickenbach</t>
  </si>
  <si>
    <t>Triengen</t>
  </si>
  <si>
    <t>Schötz</t>
  </si>
  <si>
    <t>Gemeinden</t>
  </si>
  <si>
    <t>Altwis</t>
  </si>
  <si>
    <t>Auswahl</t>
  </si>
  <si>
    <t>X</t>
  </si>
  <si>
    <t>KG</t>
  </si>
  <si>
    <t>BS</t>
  </si>
  <si>
    <t>Sek</t>
  </si>
  <si>
    <t>SL</t>
  </si>
  <si>
    <t>SD</t>
  </si>
  <si>
    <t>LP KG</t>
  </si>
  <si>
    <t>LP IF KG (ohne DAZ)</t>
  </si>
  <si>
    <t>LP DAZ KG (IF besoldet)</t>
  </si>
  <si>
    <t>LP DAZ KG</t>
  </si>
  <si>
    <t>LP DAZ Asyl KG</t>
  </si>
  <si>
    <t>LP IS KG</t>
  </si>
  <si>
    <t>LP IF für IS KG</t>
  </si>
  <si>
    <t>KA I KG</t>
  </si>
  <si>
    <t>LP BS</t>
  </si>
  <si>
    <t>LP DAZ BS</t>
  </si>
  <si>
    <t>LP DAZ Asyl BS</t>
  </si>
  <si>
    <t>LP IF BS (ohne DAZ)</t>
  </si>
  <si>
    <t>LP DAZ BS (IF besoldet)</t>
  </si>
  <si>
    <t>KA I BS</t>
  </si>
  <si>
    <t>LP IS BS</t>
  </si>
  <si>
    <t>LP IF für IS BS</t>
  </si>
  <si>
    <t>KA II IS KG</t>
  </si>
  <si>
    <t>Lekt. zusätz. LP IS KG</t>
  </si>
  <si>
    <t>LP Entl. KLP IS KG</t>
  </si>
  <si>
    <t>LP Entl. KLP IS BS</t>
  </si>
  <si>
    <t>Lekt. zusätz. LP IS BS</t>
  </si>
  <si>
    <t>KA II IS BS</t>
  </si>
  <si>
    <t>LP DAZ PS</t>
  </si>
  <si>
    <t>LP DAZ Asyl PS</t>
  </si>
  <si>
    <t>LP IF PS (ohne DAZ)</t>
  </si>
  <si>
    <t>LP DAZ PS (IF besoldet)</t>
  </si>
  <si>
    <t>KA I PS</t>
  </si>
  <si>
    <t>LP IS PS</t>
  </si>
  <si>
    <t>LP IF für IS PS</t>
  </si>
  <si>
    <t>LP Entl. KLP IS PS</t>
  </si>
  <si>
    <t>Lekt. zusätz. LP IS PS</t>
  </si>
  <si>
    <t>KA II IS PS</t>
  </si>
  <si>
    <t>LP DAZ Sek</t>
  </si>
  <si>
    <t>LP DAZ Asyl Sek</t>
  </si>
  <si>
    <t>LP IF Sek (ohne DAZ)</t>
  </si>
  <si>
    <t>LP DAZ Sek (IF besoldet)</t>
  </si>
  <si>
    <t>KA I Sek</t>
  </si>
  <si>
    <t>LP IS Sek</t>
  </si>
  <si>
    <t>LP IF für IS Sek</t>
  </si>
  <si>
    <t>LP Entl. KLP IS Sek</t>
  </si>
  <si>
    <t>Lekt. zusätz. LP IS Sek</t>
  </si>
  <si>
    <t>KA II IS Sek</t>
  </si>
  <si>
    <t>SL IS</t>
  </si>
  <si>
    <t>Leitung SD</t>
  </si>
  <si>
    <t>Leitung SD IS</t>
  </si>
  <si>
    <t>Logopädie</t>
  </si>
  <si>
    <t>Psychomotorik</t>
  </si>
  <si>
    <t>Schulpsychologie</t>
  </si>
  <si>
    <t>Schulsozialarbeit</t>
  </si>
  <si>
    <t>Logopädie IS</t>
  </si>
  <si>
    <t>Psychomotorik IS</t>
  </si>
  <si>
    <t>BE</t>
  </si>
  <si>
    <t>Betreuer/in Tagesstrukturen</t>
  </si>
  <si>
    <t>Assistent/in Betr. Tagesstrukturen</t>
  </si>
  <si>
    <t>Fächer</t>
  </si>
  <si>
    <t>EN</t>
  </si>
  <si>
    <t>BG</t>
  </si>
  <si>
    <t>Absenzengründe</t>
  </si>
  <si>
    <r>
      <rPr>
        <b/>
        <sz val="11"/>
        <color theme="1"/>
        <rFont val="Arial"/>
        <family val="2"/>
      </rPr>
      <t xml:space="preserve">Unfall </t>
    </r>
    <r>
      <rPr>
        <sz val="11"/>
        <color theme="1"/>
        <rFont val="Arial"/>
        <family val="2"/>
      </rPr>
      <t>(Bitte Arztzeugnis beilegen, wenn die Arbeitsunfähigkeit über 3 Kalendertage dauert)</t>
    </r>
  </si>
  <si>
    <t>Mutterschaftsurlaub</t>
  </si>
  <si>
    <r>
      <rPr>
        <b/>
        <sz val="11"/>
        <color theme="1"/>
        <rFont val="Arial"/>
        <family val="2"/>
      </rPr>
      <t xml:space="preserve">Dienstaltersgeschenk </t>
    </r>
    <r>
      <rPr>
        <sz val="11"/>
        <color theme="1"/>
        <rFont val="Arial"/>
        <family val="2"/>
      </rPr>
      <t>(Bitte Rückmeldeformular retournieren)</t>
    </r>
  </si>
  <si>
    <r>
      <rPr>
        <b/>
        <sz val="11"/>
        <color theme="1"/>
        <rFont val="Arial"/>
        <family val="2"/>
      </rPr>
      <t>Militär</t>
    </r>
    <r>
      <rPr>
        <sz val="11"/>
        <color theme="1"/>
        <rFont val="Arial"/>
        <family val="2"/>
      </rPr>
      <t xml:space="preserve"> (Bitte EO-Karte einreichen)</t>
    </r>
  </si>
  <si>
    <r>
      <rPr>
        <b/>
        <sz val="11"/>
        <color theme="1"/>
        <rFont val="Arial"/>
        <family val="2"/>
      </rPr>
      <t>Zivilschutz</t>
    </r>
    <r>
      <rPr>
        <sz val="11"/>
        <color theme="1"/>
        <rFont val="Arial"/>
        <family val="2"/>
      </rPr>
      <t xml:space="preserve"> (Bitte EO-Karte einreichen)</t>
    </r>
  </si>
  <si>
    <r>
      <rPr>
        <b/>
        <sz val="11"/>
        <color theme="1"/>
        <rFont val="Arial"/>
        <family val="2"/>
      </rPr>
      <t xml:space="preserve">Zivildienst </t>
    </r>
    <r>
      <rPr>
        <sz val="11"/>
        <color theme="1"/>
        <rFont val="Arial"/>
        <family val="2"/>
      </rPr>
      <t>(Bitte EO-Karte einreichen)</t>
    </r>
  </si>
  <si>
    <r>
      <rPr>
        <b/>
        <sz val="11"/>
        <color theme="1"/>
        <rFont val="Arial"/>
        <family val="2"/>
      </rPr>
      <t xml:space="preserve">J&amp;S-Kurs </t>
    </r>
    <r>
      <rPr>
        <sz val="11"/>
        <color theme="1"/>
        <rFont val="Arial"/>
        <family val="2"/>
      </rPr>
      <t>(Bitte EO-Karte einreichen)</t>
    </r>
  </si>
  <si>
    <r>
      <rPr>
        <b/>
        <sz val="11"/>
        <color theme="1"/>
        <rFont val="Arial"/>
        <family val="2"/>
      </rPr>
      <t>Weiterbildung</t>
    </r>
    <r>
      <rPr>
        <sz val="11"/>
        <color theme="1"/>
        <rFont val="Arial"/>
        <family val="2"/>
      </rPr>
      <t xml:space="preserve"> (Bitte genaue Weiterbildungsbezeichnung im Bemerkungsfeld ergänzen)</t>
    </r>
  </si>
  <si>
    <r>
      <rPr>
        <b/>
        <sz val="11"/>
        <color theme="1"/>
        <rFont val="Arial"/>
        <family val="2"/>
      </rPr>
      <t>Vaterschaftsurlaub</t>
    </r>
    <r>
      <rPr>
        <sz val="11"/>
        <color theme="1"/>
        <rFont val="Arial"/>
        <family val="2"/>
      </rPr>
      <t xml:space="preserve"> (Bitte Kopie des Geburtsscheins zustellen)</t>
    </r>
  </si>
  <si>
    <r>
      <rPr>
        <b/>
        <sz val="11"/>
        <color theme="1"/>
        <rFont val="Arial"/>
        <family val="2"/>
      </rPr>
      <t xml:space="preserve">Wohnungsumzug </t>
    </r>
    <r>
      <rPr>
        <sz val="11"/>
        <color theme="1"/>
        <rFont val="Arial"/>
        <family val="2"/>
      </rPr>
      <t>(Bitte neue Adresse, Tel.  im Bemerkungsfeld erfassen)</t>
    </r>
  </si>
  <si>
    <t>Todesfall / Beerdigung</t>
  </si>
  <si>
    <t>Bezug Altersentlastung</t>
  </si>
  <si>
    <t>Bezug Mehrlektionen</t>
  </si>
  <si>
    <r>
      <rPr>
        <b/>
        <sz val="11"/>
        <color theme="1"/>
        <rFont val="Arial"/>
        <family val="2"/>
      </rPr>
      <t>Diverse</t>
    </r>
    <r>
      <rPr>
        <sz val="11"/>
        <color theme="1"/>
        <rFont val="Arial"/>
        <family val="2"/>
      </rPr>
      <t xml:space="preserve"> (Bitte genauer Absenzengrund im Bemerkungsfeld erfassen)</t>
    </r>
  </si>
  <si>
    <r>
      <rPr>
        <b/>
        <sz val="11"/>
        <color theme="1"/>
        <rFont val="Arial"/>
        <family val="2"/>
      </rPr>
      <t xml:space="preserve">Krankheit </t>
    </r>
    <r>
      <rPr>
        <sz val="10"/>
        <color theme="1"/>
        <rFont val="Arial"/>
        <family val="2"/>
      </rPr>
      <t>(Bitte Arztzeugnis beiligen, wenn die Krankheit über 7 Kalendertage dauert)</t>
    </r>
  </si>
  <si>
    <t>Krankheit</t>
  </si>
  <si>
    <t>Unfall</t>
  </si>
  <si>
    <t>Zivildienst</t>
  </si>
  <si>
    <t>J&amp;S-Kurs</t>
  </si>
  <si>
    <t>Diverse</t>
  </si>
  <si>
    <t>Dienstaltersgeschenk</t>
  </si>
  <si>
    <t>Militär</t>
  </si>
  <si>
    <t>Vaterschaftsurlaub</t>
  </si>
  <si>
    <t>Weiterbildung</t>
  </si>
  <si>
    <t>Wohnungsumzug</t>
  </si>
  <si>
    <t>Zivilschutz</t>
  </si>
  <si>
    <t>Bitte Rückmeldeformular retournieren</t>
  </si>
  <si>
    <t>Bitte Kopie des Ehescheins zustellen</t>
  </si>
  <si>
    <t>Bitte EO-Karte einreichen</t>
  </si>
  <si>
    <t>Bitte Kopie des Geburtsscheins zustellen</t>
  </si>
  <si>
    <t>Bitte genaue Weiterbildungsbezeichnung im Bemerkungsfeld ergänzen</t>
  </si>
  <si>
    <t>Bezug aus Pensenbuchhaltung</t>
  </si>
  <si>
    <t>Abwesenheit besoldet (abwesende LP erhält weiterhin den Lohn)</t>
  </si>
  <si>
    <t>1.</t>
  </si>
  <si>
    <t>2.</t>
  </si>
  <si>
    <t>3.</t>
  </si>
  <si>
    <t>4.</t>
  </si>
  <si>
    <t>5.</t>
  </si>
  <si>
    <t xml:space="preserve">Bitte Arztzeugnis beilegen, wenn Arbeitsunfähigkeit &gt; 3 Kalendertage </t>
  </si>
  <si>
    <t>Bitte Arztzeugnis beilegen, wenn Arbeitsunfähigkeit &gt; 7 Kalendertage</t>
  </si>
  <si>
    <t>Bitte genauen Absenzgrund im Bemerkungsfeld erfassen</t>
  </si>
  <si>
    <t>Schulpool</t>
  </si>
  <si>
    <r>
      <t xml:space="preserve">Abwesenheit unbesoldet (abwesende LP erhält </t>
    </r>
    <r>
      <rPr>
        <u/>
        <sz val="11"/>
        <color theme="1"/>
        <rFont val="Arial"/>
        <family val="2"/>
      </rPr>
      <t>keinen</t>
    </r>
    <r>
      <rPr>
        <sz val="11"/>
        <color theme="1"/>
        <rFont val="Arial"/>
        <family val="2"/>
      </rPr>
      <t xml:space="preserve"> Lohn)</t>
    </r>
  </si>
  <si>
    <t>Seitenwechsel A: Stv. Kosten 100% zulasten Kanton</t>
  </si>
  <si>
    <t>Individuelles Entwicklungsprojekt für SL: Stv. Kosten 100% zulasten Kanton</t>
  </si>
  <si>
    <t>MAS IF gem. WB-Vertrag: Stv. Kosten 100% zulasten Kanton</t>
  </si>
  <si>
    <t>Ausbildung Praxislehrpersonen: Stv. Kosten 100% zulasten Kanton</t>
  </si>
  <si>
    <t>Stellvertreterinnen und Stellvertreter, die einen Auftrag in derselben politischen Gemeinde übernehmen, in der sie bereits regulär angestellt sind oder in der sie wohnen, haben keinen Anspruch auf Fahrtkostenvergütung.</t>
  </si>
  <si>
    <t>Kann der Schulort nicht oder nicht rechtzeitig mit dem öffentlichen Verkehr erreicht werden und muss das Privatauto verwendet werden, beträgt die Fahrtkostenvergütung CHF -.65/km (Spesenersatz gemäss BVO).</t>
  </si>
  <si>
    <t>Weisung</t>
  </si>
  <si>
    <t>Kosten für das Abonnement (1/2-Tarif, 2. Klasse)</t>
  </si>
  <si>
    <t>gemäss rechtlichen Grundlagen der BVOL vom 17. Juni 2005, Anhang 2 (siehe Seite 2)</t>
  </si>
  <si>
    <t>Kosten für Privatauto (in Ausnahmefällen gemäss Weisung Punkt 4)</t>
  </si>
  <si>
    <t>Fahrtstrecke von</t>
  </si>
  <si>
    <t>Total Kilometer</t>
  </si>
  <si>
    <t>Die Fahrtkostenvergütung wird von der zuständigen Behörde kontrolliert und spätestens mit der letzten Stellvertretungsabrechnung der Dienststelle Personal gemeldet. Die Vergütung erfolgt mit der letzten Besoldungszahlung nach Ablauf des Stellvertretungsauftrages. Sie ist sozial- versicherungspflichtig und muss auf dem Lohnausweis aufgeführt werden. Die Prüfung des Anspruchs und die Plausibilisierung des Gesamtbetrages liegen in der Verantwortung der zuständigen Behörde.</t>
  </si>
  <si>
    <t>Anspruch auf Fahrtkostenvergütung haben Stellvertreterinnen und Stellvertreter, die einen Einsatz von bis zu vier Monaten (= bis 120 Kalendertage) leisten und gemäss § 10 BVOL entlöhnt werden. Kein Anspruch auf Fahrtkostenvergütung besteht bei Entlöhnung nach § 6 BVOL (ohne Lohnklassenabzug aufgrund der Stellvertretung).</t>
  </si>
  <si>
    <t>Bezahlter Kurzurlaub nach § 42 PVO</t>
  </si>
  <si>
    <t>Kurzurlaub nach § 42 PVO</t>
  </si>
  <si>
    <t>Bitte neue Adresse, Tel. im Bemerkungsfeld erfassen</t>
  </si>
  <si>
    <t>Bitte Gesuch der Lehrperson und Bewilligung der zust. Behörde beilegen</t>
  </si>
  <si>
    <t>KA II KG</t>
  </si>
  <si>
    <t>KA II BS</t>
  </si>
  <si>
    <t>KA II PS</t>
  </si>
  <si>
    <t>PLZ</t>
  </si>
  <si>
    <t>6043</t>
  </si>
  <si>
    <t>6287</t>
  </si>
  <si>
    <t>6248</t>
  </si>
  <si>
    <t>6147</t>
  </si>
  <si>
    <t>6246</t>
  </si>
  <si>
    <t>6286</t>
  </si>
  <si>
    <t>6275</t>
  </si>
  <si>
    <t>6215</t>
  </si>
  <si>
    <t>6033</t>
  </si>
  <si>
    <t>6233</t>
  </si>
  <si>
    <t>6018</t>
  </si>
  <si>
    <t>6252</t>
  </si>
  <si>
    <t>6036</t>
  </si>
  <si>
    <t>6112</t>
  </si>
  <si>
    <t>6245</t>
  </si>
  <si>
    <t>6030</t>
  </si>
  <si>
    <t>6243</t>
  </si>
  <si>
    <t>6205</t>
  </si>
  <si>
    <t>6032</t>
  </si>
  <si>
    <t>6162</t>
  </si>
  <si>
    <t>6294</t>
  </si>
  <si>
    <t>6274</t>
  </si>
  <si>
    <t>6182</t>
  </si>
  <si>
    <t>6218</t>
  </si>
  <si>
    <t>6145</t>
  </si>
  <si>
    <t>Flühli</t>
  </si>
  <si>
    <t>6173</t>
  </si>
  <si>
    <t>6142</t>
  </si>
  <si>
    <t>6232</t>
  </si>
  <si>
    <t>6038</t>
  </si>
  <si>
    <t>6404</t>
  </si>
  <si>
    <t>6146</t>
  </si>
  <si>
    <t>6022</t>
  </si>
  <si>
    <t>6166</t>
  </si>
  <si>
    <t>6133</t>
  </si>
  <si>
    <t>6024</t>
  </si>
  <si>
    <t>6285</t>
  </si>
  <si>
    <t>6280</t>
  </si>
  <si>
    <t>6276</t>
  </si>
  <si>
    <t>6048</t>
  </si>
  <si>
    <t>6034</t>
  </si>
  <si>
    <t>6213</t>
  </si>
  <si>
    <t>6010</t>
  </si>
  <si>
    <t>6156</t>
  </si>
  <si>
    <t>6000</t>
  </si>
  <si>
    <t>6102</t>
  </si>
  <si>
    <t>6216</t>
  </si>
  <si>
    <t>6045</t>
  </si>
  <si>
    <t>6344</t>
  </si>
  <si>
    <t>6122</t>
  </si>
  <si>
    <t>6244</t>
  </si>
  <si>
    <t>6206</t>
  </si>
  <si>
    <t>6207</t>
  </si>
  <si>
    <t>6208</t>
  </si>
  <si>
    <t>6264</t>
  </si>
  <si>
    <t>6026</t>
  </si>
  <si>
    <t>6260</t>
  </si>
  <si>
    <t>6221</t>
  </si>
  <si>
    <t>6265</t>
  </si>
  <si>
    <t>6027</t>
  </si>
  <si>
    <t>6113</t>
  </si>
  <si>
    <t>6037</t>
  </si>
  <si>
    <t>6023</t>
  </si>
  <si>
    <t>6017</t>
  </si>
  <si>
    <t>6214</t>
  </si>
  <si>
    <t>6231</t>
  </si>
  <si>
    <t>6288</t>
  </si>
  <si>
    <t>6247</t>
  </si>
  <si>
    <t>6170</t>
  </si>
  <si>
    <t>6103</t>
  </si>
  <si>
    <t>6204</t>
  </si>
  <si>
    <t>6210</t>
  </si>
  <si>
    <t>6234</t>
  </si>
  <si>
    <t>6044</t>
  </si>
  <si>
    <t>6153</t>
  </si>
  <si>
    <t>6354</t>
  </si>
  <si>
    <t>6242</t>
  </si>
  <si>
    <t>6353</t>
  </si>
  <si>
    <t>6106</t>
  </si>
  <si>
    <t>4806</t>
  </si>
  <si>
    <t>6130</t>
  </si>
  <si>
    <t>6110</t>
  </si>
  <si>
    <t>6144</t>
  </si>
  <si>
    <t>LP DAZ Asyl KG (IF besoldet)</t>
  </si>
  <si>
    <t>KA I IS KG</t>
  </si>
  <si>
    <t>LP DAZ Asyl BS (IF besoldet)</t>
  </si>
  <si>
    <t>LP DAZ Asyl PS (IF besoldet)</t>
  </si>
  <si>
    <t>LP DAZ Asyl Sek (IF besoldet)</t>
  </si>
  <si>
    <t>KA I IS Sek</t>
  </si>
  <si>
    <t>KA I IS BS</t>
  </si>
  <si>
    <t>KA I IS PS</t>
  </si>
  <si>
    <t>Luzern, 11. Oktober 2017</t>
  </si>
  <si>
    <t>Abwesenheitscodes</t>
  </si>
  <si>
    <t>81 PVO</t>
  </si>
  <si>
    <t>78 PVO</t>
  </si>
  <si>
    <t>42 PG</t>
  </si>
  <si>
    <t>41a PVO</t>
  </si>
  <si>
    <t>29d PVO</t>
  </si>
  <si>
    <t>42 PVO</t>
  </si>
  <si>
    <t>44 PVO</t>
  </si>
  <si>
    <t>41b PVO</t>
  </si>
  <si>
    <t>40 PVO</t>
  </si>
  <si>
    <t>20 U PVO</t>
  </si>
  <si>
    <t>20 K PVO</t>
  </si>
  <si>
    <t>45 PVO</t>
  </si>
  <si>
    <t>83 PVO</t>
  </si>
  <si>
    <t>41c PVO</t>
  </si>
  <si>
    <t>29b PVO</t>
  </si>
  <si>
    <t>29a ZD PVO</t>
  </si>
  <si>
    <t>29a M PVO</t>
  </si>
  <si>
    <t>Bitte Begründung unter Bemerkungen angeben (max. 3 Tage)</t>
  </si>
  <si>
    <t>MU</t>
  </si>
  <si>
    <t>DE</t>
  </si>
  <si>
    <t>GEO</t>
  </si>
  <si>
    <t>GES</t>
  </si>
  <si>
    <t>MATH</t>
  </si>
  <si>
    <t>Schulpsychologie IS</t>
  </si>
  <si>
    <t>Pers.nr.</t>
  </si>
  <si>
    <t>Pers.teilbereich</t>
  </si>
  <si>
    <t>Register-ID</t>
  </si>
  <si>
    <t>Doc-ID</t>
  </si>
  <si>
    <t>R13</t>
  </si>
  <si>
    <t>Datum heute</t>
  </si>
  <si>
    <t>Barcodeprogrammierung</t>
  </si>
  <si>
    <t xml:space="preserve">Erfassung HR Services </t>
  </si>
  <si>
    <t>Alter</t>
  </si>
  <si>
    <t>Altersentlastung</t>
  </si>
  <si>
    <t>Name, Vorname</t>
  </si>
  <si>
    <t>E-Mail Privat</t>
  </si>
  <si>
    <t>wird im Ausnahmefall für die Zustellung der Lohndokumente verwendet</t>
  </si>
  <si>
    <t>wird für die Zustellung der Lohndokumtente benötigt</t>
  </si>
  <si>
    <t>PLZ, Ort</t>
  </si>
  <si>
    <t>Strasse, Nr.</t>
  </si>
  <si>
    <t>E-Mail Geschäft</t>
  </si>
  <si>
    <t>Mit der Unterschrift bestätigt die Schulleitung die Weisungen zur Fahrtkostenvergütung einzuhalten und die Kosten geprüft zu haben.</t>
  </si>
  <si>
    <t>Unterschrift Stellvertretung</t>
  </si>
  <si>
    <t>Sozialpädagogik</t>
  </si>
  <si>
    <t>Leitung Tagesstrukturen</t>
  </si>
  <si>
    <t>WAH</t>
  </si>
  <si>
    <r>
      <rPr>
        <b/>
        <sz val="11"/>
        <color theme="1"/>
        <rFont val="Arial"/>
        <family val="2"/>
      </rPr>
      <t>Eigene Trauung</t>
    </r>
    <r>
      <rPr>
        <sz val="11"/>
        <color theme="1"/>
        <rFont val="Arial"/>
        <family val="2"/>
      </rPr>
      <t xml:space="preserve"> (Bitte Kopie des Ehescheins zustellen)</t>
    </r>
  </si>
  <si>
    <t>Trauung in der Familie oder bei naher Verwandschaft</t>
  </si>
  <si>
    <t>Betreuung erkranktes Kind</t>
  </si>
  <si>
    <r>
      <rPr>
        <b/>
        <sz val="11"/>
        <color theme="1"/>
        <rFont val="Arial"/>
        <family val="2"/>
      </rPr>
      <t xml:space="preserve">Unbesoldeter Urlaub </t>
    </r>
    <r>
      <rPr>
        <sz val="11"/>
        <color theme="1"/>
        <rFont val="Arial"/>
        <family val="2"/>
      </rPr>
      <t>(Bitte Gesuch der Lehrperson und Bewilligung der zust. Beh. beilegen)</t>
    </r>
  </si>
  <si>
    <t>Eigene Trauung</t>
  </si>
  <si>
    <t>Trauung in der Familie</t>
  </si>
  <si>
    <t>Unbesoldeter Urlaub</t>
  </si>
  <si>
    <t>RZG</t>
  </si>
  <si>
    <t>HA/TTG</t>
  </si>
  <si>
    <t>WE/TTG</t>
  </si>
  <si>
    <t>BEW&amp;SP</t>
  </si>
  <si>
    <t>NL</t>
  </si>
  <si>
    <t>NMG</t>
  </si>
  <si>
    <t>Kaderkurs Pädagogische Betreuung Medien/ICT: Stv. Kosten 100% zulasten Kanton</t>
  </si>
  <si>
    <t xml:space="preserve">Umgang mit Vielfalt / Altersgemischtes Lernen: Stv. Kosten 100% zulasten Kanton </t>
  </si>
  <si>
    <t>Todesfall (nahe Familie)</t>
  </si>
  <si>
    <t>Todesfall (nahe Verwandte)</t>
  </si>
  <si>
    <t>Todesfall (Kollegen)</t>
  </si>
  <si>
    <t>M&amp;I</t>
  </si>
  <si>
    <t>N&amp;T</t>
  </si>
  <si>
    <t>TU</t>
  </si>
  <si>
    <t>Anzahl Tage Stellvertretung</t>
  </si>
  <si>
    <t>MS</t>
  </si>
  <si>
    <t>Dauer Arbeitsverhältnis für Kündigungsfrist</t>
  </si>
  <si>
    <t>FLP Sek (Basis 29 Wochenlekt.)</t>
  </si>
  <si>
    <t>LP Sek (Basis 28 Wochenlekt.)</t>
  </si>
  <si>
    <t>KA II Sek</t>
  </si>
  <si>
    <t>Relevante Funktionen für Kurzzeit-Stv.</t>
  </si>
  <si>
    <t>ja</t>
  </si>
  <si>
    <t>nein</t>
  </si>
  <si>
    <t>Ansätze Kurzzeit-Stv.</t>
  </si>
  <si>
    <t xml:space="preserve">Achtung: Ansätze für Kurzzeit-Stellvertretung </t>
  </si>
  <si>
    <t>Eine der Funktionen relevant für Kurzzeit-Stv.</t>
  </si>
  <si>
    <t>Abweichende Kündigungsfristen</t>
  </si>
  <si>
    <t xml:space="preserve">Die Fahrtkostenvergütung entspricht dem ½-Tarif (Halbtax) des öffentlichen Verkehrs in der jeweils günstigsten Tarifvariante (Monatsabonnement bei längeren Stellvertretungsaufträgen). Eine Vergütung wird nur ausbezahlt, wenn Hin- und Rückfahrt zusammen im ½-Tarif in der günstigsten Tarifvariante pro Unterrichtstag CHF 6.20 übersteigen (Preis für Tageskarte der Tarifzone 10; Stand: 01/2020, Vergleich siehe https://passepartout.ch/ticket/tageskarte/). Der Anspruch besteht unabhängig davon, ob die Stellvertreterin oder der Stellvertreter ein Halbtax oder ein GA hat.
</t>
  </si>
  <si>
    <r>
      <t xml:space="preserve">Auszahlung erfolgt nach Ansätzen für Kurzzeit-Stellvertretungen (BVOL Anhang 2 A) mit: 
</t>
    </r>
    <r>
      <rPr>
        <b/>
        <sz val="10"/>
        <color theme="1"/>
        <rFont val="Arial"/>
        <family val="2"/>
      </rPr>
      <t>CHF 70.-/Lekt. für Kindergarten-, Basis- und Primarstufe
CHF 85.-/Lekt. für Sekundarstufe</t>
    </r>
  </si>
  <si>
    <r>
      <rPr>
        <b/>
        <sz val="11"/>
        <color theme="1"/>
        <rFont val="Segoe Ul"/>
      </rPr>
      <t>1. Rechtliche Grundlage zur Vergütung von Fahrtkosten</t>
    </r>
    <r>
      <rPr>
        <sz val="11"/>
        <color theme="1"/>
        <rFont val="Segoe Ul"/>
      </rPr>
      <t xml:space="preserve">
Besoldungsverordnung für die Lehrpersonen und die Fachpersonen der schulischen Dienste (BVOL) vom 17. Juni 2005
Anhang 2:
Fahrtkostenvergütung für Stellvertreterinnen und Stellvertreter:
Bei Stellvertretungsaufträgen bis zu vier Monaten erhalten Stellvertreterinnen und Stellvertreter eine Fahrtkostenvergütung, wenn eine Wohnsitznahme am Schulstandort nicht zugemutet werden kann. Die Dienststelle Personal erlässt Weisungen.</t>
    </r>
  </si>
  <si>
    <r>
      <t xml:space="preserve">Anzahl Hin- und Rückfahrten (i.d.R. </t>
    </r>
    <r>
      <rPr>
        <u/>
        <sz val="9"/>
        <color theme="1"/>
        <rFont val="Segoe UI"/>
        <family val="2"/>
      </rPr>
      <t>eine</t>
    </r>
    <r>
      <rPr>
        <sz val="9"/>
        <color theme="1"/>
        <rFont val="Segoe UI"/>
        <family val="2"/>
      </rPr>
      <t xml:space="preserve"> Hin- und Rückfahrt pro Unterrichtstag = 1 eintragen) </t>
    </r>
  </si>
  <si>
    <r>
      <t xml:space="preserve">Kosten Hin- </t>
    </r>
    <r>
      <rPr>
        <u/>
        <sz val="9"/>
        <color theme="1"/>
        <rFont val="Segoe UI"/>
        <family val="2"/>
      </rPr>
      <t>und</t>
    </r>
    <r>
      <rPr>
        <sz val="9"/>
        <color theme="1"/>
        <rFont val="Segoe UI"/>
        <family val="2"/>
      </rPr>
      <t xml:space="preserve"> Rückfahrt (pro Unterrichtstag, 1/2-Tarif, 2. Klasse)</t>
    </r>
  </si>
  <si>
    <r>
      <t xml:space="preserve">Anzahl Kilometer für Fahrtstrecke hin </t>
    </r>
    <r>
      <rPr>
        <u/>
        <sz val="9"/>
        <color theme="1"/>
        <rFont val="Segoe UI"/>
        <family val="2"/>
      </rPr>
      <t>und</t>
    </r>
    <r>
      <rPr>
        <sz val="9"/>
        <color theme="1"/>
        <rFont val="Segoe UI"/>
        <family val="2"/>
      </rPr>
      <t xml:space="preserve"> zurück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</si>
</sst>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quot;Fr.&quot;\ #,##0.00"/>
  </numFmts>
  <fonts count="28">
    <font>
      <sz val="11"/>
      <color theme="1"/>
      <name val="Arial"/>
      <family val="2"/>
    </font>
    <font>
      <sz val="11"/>
      <color theme="1"/>
      <name val="Segoe UI"/>
      <family val="2"/>
    </font>
    <font>
      <sz val="11"/>
      <color theme="1"/>
      <name val="Segoe UI"/>
      <family val="2"/>
    </font>
    <font>
      <b/>
      <sz val="11"/>
      <color theme="0"/>
      <name val="Arial"/>
      <family val="2"/>
    </font>
    <font>
      <b/>
      <sz val="11"/>
      <color theme="1"/>
      <name val="Arial"/>
      <family val="2"/>
    </font>
    <font>
      <sz val="10"/>
      <color theme="1"/>
      <name val="Arial"/>
      <family val="2"/>
    </font>
    <font>
      <i/>
      <sz val="10"/>
      <color theme="1"/>
      <name val="Arial"/>
      <family val="2"/>
    </font>
    <font>
      <u/>
      <sz val="11"/>
      <color theme="1"/>
      <name val="Arial"/>
      <family val="2"/>
    </font>
    <font>
      <b/>
      <sz val="11"/>
      <color theme="1"/>
      <name val="Arial"/>
      <family val="2"/>
    </font>
    <font>
      <sz val="12"/>
      <color theme="1"/>
      <name val="Arial"/>
      <family val="2"/>
    </font>
    <font>
      <sz val="11"/>
      <name val="Arial"/>
      <family val="2"/>
    </font>
    <font>
      <sz val="11"/>
      <color theme="0" tint="-0.34998626667073579"/>
      <name val="Arial"/>
      <family val="2"/>
    </font>
    <font>
      <sz val="30"/>
      <color theme="1"/>
      <name val="Free 3 of 9"/>
      <family val="3"/>
    </font>
    <font>
      <sz val="10"/>
      <color theme="0" tint="-0.34998626667073579"/>
      <name val="Arial"/>
      <family val="2"/>
    </font>
    <font>
      <b/>
      <sz val="11"/>
      <color theme="0" tint="-0.34998626667073579"/>
      <name val="Arial"/>
      <family val="2"/>
    </font>
    <font>
      <b/>
      <sz val="10"/>
      <color theme="1"/>
      <name val="Arial"/>
      <family val="2"/>
    </font>
    <font>
      <b/>
      <sz val="11"/>
      <color theme="0"/>
      <name val="Segoe UI"/>
      <family val="2"/>
    </font>
    <font>
      <b/>
      <sz val="11"/>
      <color theme="1"/>
      <name val="Segoe UI"/>
      <family val="2"/>
    </font>
    <font>
      <sz val="11"/>
      <color theme="1"/>
      <name val="Segoe Ul"/>
    </font>
    <font>
      <b/>
      <sz val="11"/>
      <color theme="1"/>
      <name val="Segoe Ul"/>
    </font>
    <font>
      <sz val="9"/>
      <color theme="1"/>
      <name val="Segoe UI"/>
      <family val="2"/>
    </font>
    <font>
      <sz val="10"/>
      <color theme="1"/>
      <name val="Segoe UI"/>
      <family val="2"/>
    </font>
    <font>
      <sz val="8"/>
      <color theme="1"/>
      <name val="Segoe UI"/>
      <family val="2"/>
    </font>
    <font>
      <u/>
      <sz val="9"/>
      <color theme="1"/>
      <name val="Segoe UI"/>
      <family val="2"/>
    </font>
    <font>
      <sz val="8"/>
      <color rgb="FFFF0000"/>
      <name val="Segoe UI"/>
      <family val="2"/>
    </font>
    <font>
      <i/>
      <sz val="10"/>
      <color theme="1"/>
      <name val="Segoe UI"/>
      <family val="2"/>
    </font>
    <font>
      <sz val="30"/>
      <color theme="1"/>
      <name val="Segoe UI"/>
      <family val="2"/>
    </font>
    <font>
      <b/>
      <sz val="14"/>
      <color theme="1"/>
      <name val="Segoe UI"/>
      <family val="2"/>
    </font>
  </fonts>
  <fills count="9">
    <fill>
      <patternFill patternType="none"/>
    </fill>
    <fill>
      <patternFill patternType="gray125"/>
    </fill>
    <fill>
      <patternFill patternType="solid">
        <fgColor theme="7"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theme="4" tint="0.79998168889431442"/>
      </patternFill>
    </fill>
  </fills>
  <borders count="17">
    <border>
      <left/>
      <right/>
      <top/>
      <bottom/>
      <diagonal/>
    </border>
    <border>
      <left/>
      <right/>
      <top/>
      <bottom style="thin">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style="medium">
        <color theme="0"/>
      </top>
      <bottom/>
      <diagonal/>
    </border>
    <border>
      <left style="hair">
        <color indexed="64"/>
      </left>
      <right style="hair">
        <color indexed="64"/>
      </right>
      <top style="hair">
        <color indexed="64"/>
      </top>
      <bottom style="hair">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theme="0"/>
      </left>
      <right/>
      <top/>
      <bottom style="thin">
        <color indexed="64"/>
      </bottom>
      <diagonal/>
    </border>
    <border>
      <left/>
      <right style="medium">
        <color theme="0"/>
      </right>
      <top/>
      <bottom style="thin">
        <color indexed="64"/>
      </bottom>
      <diagonal/>
    </border>
  </borders>
  <cellStyleXfs count="1">
    <xf numFmtId="0" fontId="0" fillId="0" borderId="0"/>
  </cellStyleXfs>
  <cellXfs count="162">
    <xf numFmtId="0" fontId="0" fillId="0" borderId="0" xfId="0"/>
    <xf numFmtId="0" fontId="4" fillId="0" borderId="0" xfId="0" applyFont="1"/>
    <xf numFmtId="0" fontId="5" fillId="0" borderId="0" xfId="0" applyFont="1"/>
    <xf numFmtId="0" fontId="0" fillId="0" borderId="0" xfId="0" applyProtection="1"/>
    <xf numFmtId="0" fontId="0" fillId="0" borderId="0" xfId="0" applyFill="1" applyProtection="1"/>
    <xf numFmtId="0" fontId="0" fillId="0" borderId="0" xfId="0" applyFill="1" applyAlignment="1" applyProtection="1"/>
    <xf numFmtId="0" fontId="0" fillId="0" borderId="0" xfId="0" applyAlignment="1" applyProtection="1">
      <alignment horizontal="left" vertical="center"/>
    </xf>
    <xf numFmtId="0" fontId="4" fillId="0" borderId="0" xfId="0" applyFont="1" applyAlignment="1" applyProtection="1">
      <alignment horizontal="left" vertical="center"/>
    </xf>
    <xf numFmtId="0" fontId="0" fillId="0" borderId="0" xfId="0" applyFill="1" applyAlignment="1" applyProtection="1">
      <alignment wrapText="1"/>
    </xf>
    <xf numFmtId="0" fontId="0" fillId="0" borderId="0" xfId="0" applyFill="1" applyAlignment="1" applyProtection="1">
      <alignment vertical="top" wrapText="1"/>
    </xf>
    <xf numFmtId="0" fontId="6" fillId="0" borderId="0" xfId="0" applyFont="1" applyBorder="1" applyAlignment="1" applyProtection="1">
      <alignment horizontal="left" wrapText="1"/>
    </xf>
    <xf numFmtId="0" fontId="8" fillId="0" borderId="0" xfId="0" applyFont="1"/>
    <xf numFmtId="0" fontId="3" fillId="3" borderId="14" xfId="0" applyFont="1" applyFill="1" applyBorder="1"/>
    <xf numFmtId="0" fontId="0" fillId="0" borderId="14" xfId="0" applyFont="1" applyBorder="1"/>
    <xf numFmtId="0" fontId="4" fillId="0" borderId="14" xfId="0" applyFont="1" applyBorder="1"/>
    <xf numFmtId="0" fontId="4" fillId="4" borderId="14" xfId="0" applyFont="1" applyFill="1" applyBorder="1"/>
    <xf numFmtId="0" fontId="4" fillId="4" borderId="14" xfId="0" applyFont="1" applyFill="1" applyBorder="1" applyAlignment="1">
      <alignment horizontal="left"/>
    </xf>
    <xf numFmtId="2" fontId="0" fillId="0" borderId="0" xfId="0" applyNumberFormat="1"/>
    <xf numFmtId="0" fontId="11" fillId="0" borderId="0" xfId="0" applyFont="1" applyProtection="1"/>
    <xf numFmtId="0" fontId="12" fillId="0" borderId="0" xfId="0" applyFont="1" applyFill="1" applyAlignment="1" applyProtection="1">
      <alignment horizontal="center" wrapText="1"/>
    </xf>
    <xf numFmtId="0" fontId="12" fillId="0" borderId="0" xfId="0" applyFont="1" applyAlignment="1">
      <alignment horizontal="center" wrapText="1"/>
    </xf>
    <xf numFmtId="0" fontId="11" fillId="0" borderId="0" xfId="0" applyFont="1"/>
    <xf numFmtId="0" fontId="11" fillId="0" borderId="0" xfId="0" applyFont="1" applyAlignment="1" applyProtection="1">
      <alignment horizontal="right"/>
    </xf>
    <xf numFmtId="0" fontId="11" fillId="0" borderId="0" xfId="0" applyFont="1" applyAlignment="1" applyProtection="1">
      <alignment horizontal="left"/>
    </xf>
    <xf numFmtId="0" fontId="14" fillId="0" borderId="0" xfId="0" applyFont="1" applyAlignment="1">
      <alignment horizontal="center"/>
    </xf>
    <xf numFmtId="0" fontId="11" fillId="0" borderId="0" xfId="0" applyFont="1" applyAlignment="1">
      <alignment horizontal="right"/>
    </xf>
    <xf numFmtId="14" fontId="11" fillId="0" borderId="0" xfId="0" applyNumberFormat="1" applyFont="1"/>
    <xf numFmtId="2" fontId="11" fillId="0" borderId="0" xfId="0" applyNumberFormat="1" applyFont="1" applyAlignment="1" applyProtection="1">
      <alignment horizontal="left"/>
    </xf>
    <xf numFmtId="0" fontId="0" fillId="4" borderId="14" xfId="0" applyFont="1" applyFill="1" applyBorder="1"/>
    <xf numFmtId="0" fontId="5" fillId="4" borderId="14" xfId="0" applyFont="1" applyFill="1" applyBorder="1"/>
    <xf numFmtId="0" fontId="4" fillId="8" borderId="14" xfId="0" applyFont="1" applyFill="1" applyBorder="1"/>
    <xf numFmtId="0" fontId="5" fillId="8" borderId="14" xfId="0" applyFont="1" applyFill="1" applyBorder="1"/>
    <xf numFmtId="0" fontId="0" fillId="0" borderId="0" xfId="0" applyAlignment="1">
      <alignment horizontal="center" vertical="center"/>
    </xf>
    <xf numFmtId="0" fontId="0" fillId="0" borderId="0" xfId="0" applyAlignment="1">
      <alignment horizontal="center"/>
    </xf>
    <xf numFmtId="1" fontId="0" fillId="0" borderId="0" xfId="0" applyNumberFormat="1" applyAlignment="1">
      <alignment horizontal="center"/>
    </xf>
    <xf numFmtId="0" fontId="9" fillId="0" borderId="13" xfId="0" applyFont="1" applyBorder="1" applyAlignment="1">
      <alignment horizontal="center" vertical="center"/>
    </xf>
    <xf numFmtId="0" fontId="10" fillId="0" borderId="0" xfId="0" applyFont="1"/>
    <xf numFmtId="0" fontId="3" fillId="3" borderId="14" xfId="0" applyFont="1" applyFill="1" applyBorder="1" applyAlignment="1">
      <alignment wrapText="1"/>
    </xf>
    <xf numFmtId="0" fontId="0" fillId="0" borderId="0" xfId="0" applyAlignment="1">
      <alignment wrapText="1"/>
    </xf>
    <xf numFmtId="0" fontId="18" fillId="0" borderId="0" xfId="0" applyFont="1" applyFill="1" applyAlignment="1" applyProtection="1">
      <alignment horizontal="left" wrapText="1"/>
    </xf>
    <xf numFmtId="0" fontId="18" fillId="0" borderId="0" xfId="0" quotePrefix="1" applyFont="1" applyFill="1" applyAlignment="1" applyProtection="1">
      <alignment vertical="top" wrapText="1"/>
    </xf>
    <xf numFmtId="0" fontId="2" fillId="0" borderId="0" xfId="0" applyFont="1" applyProtection="1"/>
    <xf numFmtId="0" fontId="2" fillId="0" borderId="0" xfId="0" applyFont="1" applyAlignment="1" applyProtection="1"/>
    <xf numFmtId="0" fontId="20" fillId="0" borderId="0" xfId="0" applyFont="1" applyAlignment="1" applyProtection="1">
      <alignment vertical="center"/>
    </xf>
    <xf numFmtId="0" fontId="2" fillId="0" borderId="0" xfId="0" applyFont="1" applyAlignment="1" applyProtection="1">
      <alignment vertical="center"/>
    </xf>
    <xf numFmtId="0" fontId="21" fillId="0" borderId="0" xfId="0" applyFont="1" applyAlignment="1" applyProtection="1"/>
    <xf numFmtId="0" fontId="21" fillId="0" borderId="0" xfId="0" applyFont="1" applyAlignment="1" applyProtection="1">
      <alignment vertical="center"/>
    </xf>
    <xf numFmtId="0" fontId="22" fillId="0" borderId="0" xfId="0" applyFont="1" applyProtection="1"/>
    <xf numFmtId="0" fontId="2" fillId="0" borderId="0" xfId="0" applyFont="1" applyFill="1" applyProtection="1"/>
    <xf numFmtId="0" fontId="2" fillId="0" borderId="0" xfId="0" applyFont="1" applyAlignment="1" applyProtection="1">
      <alignment horizontal="left" vertical="center"/>
    </xf>
    <xf numFmtId="0" fontId="2" fillId="0" borderId="0" xfId="0" applyFont="1" applyFill="1" applyAlignment="1" applyProtection="1">
      <alignment vertical="center"/>
    </xf>
    <xf numFmtId="14" fontId="2" fillId="0" borderId="5" xfId="0" applyNumberFormat="1" applyFont="1" applyFill="1" applyBorder="1" applyAlignment="1" applyProtection="1">
      <alignment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0" xfId="0" applyFont="1" applyAlignment="1" applyProtection="1">
      <alignment horizontal="right" vertical="center"/>
    </xf>
    <xf numFmtId="0" fontId="2" fillId="0" borderId="2" xfId="0" applyFont="1" applyFill="1" applyBorder="1" applyProtection="1"/>
    <xf numFmtId="0" fontId="2" fillId="0" borderId="0" xfId="0" applyFont="1" applyFill="1" applyBorder="1" applyAlignment="1" applyProtection="1"/>
    <xf numFmtId="0" fontId="2" fillId="0" borderId="0" xfId="0" applyFont="1" applyFill="1" applyAlignment="1" applyProtection="1">
      <alignment horizontal="right" vertical="center"/>
    </xf>
    <xf numFmtId="0" fontId="2" fillId="0" borderId="0" xfId="0" applyFont="1" applyFill="1" applyAlignment="1" applyProtection="1">
      <alignment horizontal="right"/>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left"/>
    </xf>
    <xf numFmtId="0" fontId="17" fillId="0" borderId="0" xfId="0" applyFont="1" applyAlignment="1" applyProtection="1">
      <alignment vertical="center"/>
    </xf>
    <xf numFmtId="0" fontId="17" fillId="0" borderId="0" xfId="0" applyFont="1" applyFill="1" applyBorder="1" applyAlignment="1" applyProtection="1">
      <alignment horizontal="right" vertical="center"/>
    </xf>
    <xf numFmtId="0" fontId="2" fillId="0" borderId="0" xfId="0" applyFont="1" applyAlignment="1">
      <alignment wrapText="1"/>
    </xf>
    <xf numFmtId="0" fontId="24" fillId="0" borderId="0" xfId="0" applyFont="1" applyFill="1" applyAlignment="1" applyProtection="1">
      <alignment horizontal="left" vertical="center" wrapText="1"/>
    </xf>
    <xf numFmtId="0" fontId="24" fillId="0" borderId="0" xfId="0" applyFont="1" applyAlignment="1">
      <alignment horizontal="left" vertical="center" wrapText="1"/>
    </xf>
    <xf numFmtId="0" fontId="2" fillId="0" borderId="0" xfId="0" applyFont="1" applyBorder="1" applyAlignment="1">
      <alignment horizontal="left"/>
    </xf>
    <xf numFmtId="0" fontId="2" fillId="0" borderId="11" xfId="0" applyFont="1" applyBorder="1" applyAlignment="1">
      <alignment horizontal="left"/>
    </xf>
    <xf numFmtId="0" fontId="2" fillId="0" borderId="0" xfId="0" applyFont="1" applyBorder="1" applyAlignment="1"/>
    <xf numFmtId="0" fontId="2" fillId="0" borderId="6" xfId="0" applyFont="1" applyBorder="1" applyAlignment="1"/>
    <xf numFmtId="0" fontId="2" fillId="0" borderId="0" xfId="0" applyFont="1" applyBorder="1" applyAlignment="1" applyProtection="1">
      <alignment horizontal="left"/>
    </xf>
    <xf numFmtId="0" fontId="27" fillId="0" borderId="0" xfId="0" applyFont="1" applyProtection="1"/>
    <xf numFmtId="0" fontId="17" fillId="0" borderId="0" xfId="0" applyFont="1" applyProtection="1"/>
    <xf numFmtId="0" fontId="17" fillId="0" borderId="0" xfId="0" applyFont="1" applyAlignment="1" applyProtection="1"/>
    <xf numFmtId="0" fontId="2" fillId="0" borderId="10" xfId="0" applyFont="1" applyBorder="1" applyAlignment="1" applyProtection="1">
      <alignment horizontal="left"/>
    </xf>
    <xf numFmtId="0" fontId="2" fillId="0" borderId="0" xfId="0" applyFont="1" applyBorder="1" applyAlignment="1" applyProtection="1">
      <alignment horizontal="left"/>
    </xf>
    <xf numFmtId="0" fontId="2" fillId="0" borderId="8" xfId="0" applyFont="1" applyBorder="1" applyAlignment="1" applyProtection="1">
      <alignment horizontal="left"/>
    </xf>
    <xf numFmtId="0" fontId="2" fillId="0" borderId="9" xfId="0" applyFont="1" applyBorder="1" applyAlignment="1" applyProtection="1">
      <alignment horizontal="left"/>
    </xf>
    <xf numFmtId="0" fontId="2" fillId="0" borderId="11" xfId="0" applyFont="1" applyBorder="1" applyAlignment="1" applyProtection="1">
      <alignment horizontal="left"/>
    </xf>
    <xf numFmtId="0" fontId="20" fillId="0" borderId="0" xfId="0" applyFont="1" applyAlignment="1" applyProtection="1">
      <alignment vertical="center" wrapText="1"/>
    </xf>
    <xf numFmtId="0" fontId="20" fillId="0" borderId="0" xfId="0" applyFont="1" applyAlignment="1">
      <alignment wrapText="1"/>
    </xf>
    <xf numFmtId="0" fontId="2" fillId="0" borderId="0" xfId="0" applyFont="1" applyAlignment="1" applyProtection="1">
      <alignment horizontal="left" vertical="top" wrapText="1"/>
    </xf>
    <xf numFmtId="0" fontId="2" fillId="0" borderId="0" xfId="0" applyFont="1" applyAlignment="1" applyProtection="1">
      <alignment horizontal="left" vertical="top"/>
    </xf>
    <xf numFmtId="0" fontId="20" fillId="0" borderId="0" xfId="0" applyFont="1" applyAlignment="1" applyProtection="1">
      <alignment horizontal="left" wrapText="1"/>
    </xf>
    <xf numFmtId="0" fontId="20" fillId="0" borderId="0" xfId="0" applyFont="1" applyAlignment="1" applyProtection="1">
      <alignment horizontal="left"/>
    </xf>
    <xf numFmtId="0" fontId="2" fillId="5" borderId="12" xfId="0" applyFont="1" applyFill="1" applyBorder="1" applyAlignment="1" applyProtection="1">
      <alignment horizontal="left"/>
      <protection locked="0"/>
    </xf>
    <xf numFmtId="0" fontId="2" fillId="5" borderId="8" xfId="0" applyFont="1" applyFill="1" applyBorder="1" applyAlignment="1" applyProtection="1">
      <alignment horizontal="left"/>
      <protection locked="0"/>
    </xf>
    <xf numFmtId="0" fontId="2" fillId="5" borderId="9" xfId="0" applyFont="1" applyFill="1" applyBorder="1" applyAlignment="1" applyProtection="1">
      <alignment horizontal="left"/>
      <protection locked="0"/>
    </xf>
    <xf numFmtId="0" fontId="2" fillId="5" borderId="15" xfId="0" applyFont="1" applyFill="1" applyBorder="1" applyAlignment="1" applyProtection="1">
      <alignment horizontal="left"/>
      <protection locked="0"/>
    </xf>
    <xf numFmtId="0" fontId="2" fillId="5" borderId="1" xfId="0" applyFont="1" applyFill="1" applyBorder="1" applyAlignment="1" applyProtection="1">
      <alignment horizontal="left"/>
      <protection locked="0"/>
    </xf>
    <xf numFmtId="0" fontId="2" fillId="5" borderId="16" xfId="0" applyFont="1" applyFill="1" applyBorder="1" applyAlignment="1" applyProtection="1">
      <alignment horizontal="left"/>
      <protection locked="0"/>
    </xf>
    <xf numFmtId="0" fontId="22" fillId="6" borderId="2" xfId="0" applyFont="1" applyFill="1" applyBorder="1" applyAlignment="1" applyProtection="1">
      <alignment horizontal="left" vertical="center"/>
    </xf>
    <xf numFmtId="0" fontId="22" fillId="6" borderId="3" xfId="0" applyFont="1" applyFill="1" applyBorder="1" applyAlignment="1" applyProtection="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0" xfId="0" applyFont="1" applyAlignment="1" applyProtection="1">
      <alignment vertical="top"/>
    </xf>
    <xf numFmtId="0" fontId="22" fillId="0" borderId="0" xfId="0" applyFont="1" applyAlignment="1">
      <alignment vertical="top"/>
    </xf>
    <xf numFmtId="165" fontId="17" fillId="2" borderId="2" xfId="0" applyNumberFormat="1" applyFont="1" applyFill="1" applyBorder="1" applyAlignment="1" applyProtection="1">
      <alignment horizontal="center" vertical="center"/>
      <protection locked="0"/>
    </xf>
    <xf numFmtId="165" fontId="17" fillId="2" borderId="3" xfId="0" applyNumberFormat="1" applyFont="1" applyFill="1" applyBorder="1" applyAlignment="1" applyProtection="1">
      <alignment horizontal="center" vertical="center"/>
      <protection locked="0"/>
    </xf>
    <xf numFmtId="165" fontId="17" fillId="2" borderId="4" xfId="0" applyNumberFormat="1" applyFont="1" applyFill="1" applyBorder="1" applyAlignment="1" applyProtection="1">
      <alignment horizontal="center" vertical="center"/>
      <protection locked="0"/>
    </xf>
    <xf numFmtId="14" fontId="2" fillId="5" borderId="0" xfId="0" applyNumberFormat="1" applyFont="1" applyFill="1" applyAlignment="1" applyProtection="1">
      <alignment horizontal="left" vertical="center"/>
      <protection locked="0"/>
    </xf>
    <xf numFmtId="0" fontId="2" fillId="5" borderId="0" xfId="0" applyFont="1" applyFill="1" applyAlignment="1" applyProtection="1">
      <alignment horizontal="left" vertical="center"/>
      <protection locked="0"/>
    </xf>
    <xf numFmtId="0" fontId="16" fillId="7" borderId="2" xfId="0" applyFont="1" applyFill="1" applyBorder="1" applyAlignment="1" applyProtection="1">
      <alignment horizontal="left" vertical="center"/>
    </xf>
    <xf numFmtId="0" fontId="16" fillId="7" borderId="3" xfId="0" applyFont="1" applyFill="1" applyBorder="1" applyAlignment="1" applyProtection="1">
      <alignment horizontal="left" vertical="center"/>
    </xf>
    <xf numFmtId="0" fontId="16" fillId="7" borderId="4" xfId="0" applyFont="1" applyFill="1" applyBorder="1" applyAlignment="1" applyProtection="1">
      <alignment horizontal="left" vertical="center"/>
    </xf>
    <xf numFmtId="0" fontId="2" fillId="0" borderId="8" xfId="0" applyFont="1" applyBorder="1" applyAlignment="1" applyProtection="1">
      <alignment vertical="center"/>
    </xf>
    <xf numFmtId="0" fontId="2" fillId="0" borderId="8" xfId="0" applyFont="1" applyBorder="1" applyAlignment="1"/>
    <xf numFmtId="0" fontId="2" fillId="0" borderId="9" xfId="0" applyFont="1" applyBorder="1" applyAlignment="1"/>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6" borderId="3" xfId="0" applyFont="1" applyFill="1" applyBorder="1" applyAlignment="1" applyProtection="1">
      <alignment horizontal="left" vertical="center"/>
    </xf>
    <xf numFmtId="0" fontId="2" fillId="6" borderId="4" xfId="0" applyFont="1" applyFill="1" applyBorder="1" applyAlignment="1" applyProtection="1">
      <alignment horizontal="left" vertical="center"/>
    </xf>
    <xf numFmtId="0" fontId="2" fillId="6" borderId="2" xfId="0" applyFont="1" applyFill="1" applyBorder="1" applyAlignment="1" applyProtection="1">
      <alignment horizontal="left" vertical="center"/>
    </xf>
    <xf numFmtId="165" fontId="17" fillId="2" borderId="2" xfId="0" applyNumberFormat="1" applyFont="1" applyFill="1" applyBorder="1" applyAlignment="1" applyProtection="1">
      <alignment horizontal="center" vertical="center"/>
    </xf>
    <xf numFmtId="165" fontId="17" fillId="2" borderId="3" xfId="0" applyNumberFormat="1" applyFont="1" applyFill="1" applyBorder="1" applyAlignment="1" applyProtection="1">
      <alignment horizontal="center" vertical="center"/>
    </xf>
    <xf numFmtId="165" fontId="17" fillId="2" borderId="4" xfId="0" applyNumberFormat="1" applyFont="1" applyFill="1" applyBorder="1" applyAlignment="1" applyProtection="1">
      <alignment horizontal="center" vertical="center"/>
    </xf>
    <xf numFmtId="0" fontId="2" fillId="5" borderId="2" xfId="0"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1" fillId="6" borderId="5" xfId="0" applyFont="1" applyFill="1" applyBorder="1" applyAlignment="1" applyProtection="1">
      <alignment horizontal="left" vertical="center"/>
    </xf>
    <xf numFmtId="0" fontId="2" fillId="6" borderId="6" xfId="0" applyFont="1" applyFill="1" applyBorder="1" applyAlignment="1" applyProtection="1">
      <alignment horizontal="left" vertical="center"/>
    </xf>
    <xf numFmtId="0" fontId="2" fillId="6" borderId="7" xfId="0" applyFont="1" applyFill="1" applyBorder="1" applyAlignment="1" applyProtection="1">
      <alignment horizontal="left" vertical="center"/>
    </xf>
    <xf numFmtId="0" fontId="2" fillId="6" borderId="5" xfId="0" applyFont="1" applyFill="1" applyBorder="1" applyAlignment="1" applyProtection="1">
      <alignment horizontal="left" vertical="center"/>
    </xf>
    <xf numFmtId="164" fontId="2" fillId="6" borderId="5" xfId="0" applyNumberFormat="1" applyFont="1" applyFill="1" applyBorder="1" applyAlignment="1" applyProtection="1">
      <alignment horizontal="left" vertical="center"/>
    </xf>
    <xf numFmtId="164" fontId="2" fillId="6" borderId="6" xfId="0" applyNumberFormat="1" applyFont="1" applyFill="1" applyBorder="1" applyAlignment="1" applyProtection="1">
      <alignment horizontal="left" vertical="center"/>
    </xf>
    <xf numFmtId="164" fontId="2" fillId="6" borderId="7" xfId="0" applyNumberFormat="1" applyFont="1" applyFill="1" applyBorder="1" applyAlignment="1" applyProtection="1">
      <alignment horizontal="left" vertical="center"/>
    </xf>
    <xf numFmtId="0" fontId="2" fillId="6" borderId="10" xfId="0" applyFont="1" applyFill="1" applyBorder="1" applyAlignment="1" applyProtection="1">
      <alignment horizontal="left" vertical="center"/>
    </xf>
    <xf numFmtId="0" fontId="2" fillId="6" borderId="0" xfId="0" applyFont="1" applyFill="1" applyBorder="1" applyAlignment="1" applyProtection="1">
      <alignment horizontal="left" vertical="center"/>
    </xf>
    <xf numFmtId="0" fontId="2" fillId="6" borderId="11" xfId="0" applyFont="1" applyFill="1" applyBorder="1" applyAlignment="1" applyProtection="1">
      <alignment horizontal="left" vertical="center"/>
    </xf>
    <xf numFmtId="0" fontId="16" fillId="7" borderId="2" xfId="0" applyFont="1" applyFill="1" applyBorder="1" applyAlignment="1" applyProtection="1">
      <alignment horizontal="left"/>
    </xf>
    <xf numFmtId="0" fontId="16" fillId="7" borderId="3" xfId="0" applyFont="1" applyFill="1" applyBorder="1" applyAlignment="1" applyProtection="1">
      <alignment horizontal="left"/>
    </xf>
    <xf numFmtId="0" fontId="16" fillId="7" borderId="4" xfId="0" applyFont="1" applyFill="1" applyBorder="1" applyAlignment="1" applyProtection="1">
      <alignment horizontal="left"/>
    </xf>
    <xf numFmtId="14" fontId="2" fillId="6" borderId="2" xfId="0" applyNumberFormat="1" applyFont="1" applyFill="1" applyBorder="1" applyAlignment="1" applyProtection="1">
      <alignment horizontal="left" vertical="center"/>
    </xf>
    <xf numFmtId="14" fontId="2" fillId="6" borderId="3" xfId="0" applyNumberFormat="1" applyFont="1" applyFill="1" applyBorder="1" applyAlignment="1" applyProtection="1">
      <alignment horizontal="left" vertical="center"/>
    </xf>
    <xf numFmtId="14" fontId="2" fillId="6" borderId="4" xfId="0" applyNumberFormat="1" applyFont="1" applyFill="1" applyBorder="1" applyAlignment="1" applyProtection="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14" fontId="2" fillId="6" borderId="8" xfId="0" applyNumberFormat="1" applyFont="1" applyFill="1" applyBorder="1" applyAlignment="1" applyProtection="1">
      <alignment horizontal="center" vertical="center"/>
    </xf>
    <xf numFmtId="0" fontId="2" fillId="6" borderId="8" xfId="0" applyFont="1" applyFill="1" applyBorder="1" applyAlignment="1" applyProtection="1">
      <alignment horizontal="center" vertical="center"/>
    </xf>
    <xf numFmtId="0" fontId="2" fillId="0" borderId="8" xfId="0" applyFont="1" applyBorder="1" applyAlignment="1" applyProtection="1">
      <alignment horizontal="center" vertical="center"/>
    </xf>
    <xf numFmtId="165" fontId="2" fillId="5" borderId="2" xfId="0" applyNumberFormat="1" applyFont="1" applyFill="1" applyBorder="1" applyAlignment="1" applyProtection="1">
      <alignment horizontal="center" vertical="center"/>
      <protection locked="0"/>
    </xf>
    <xf numFmtId="165" fontId="2" fillId="5" borderId="3" xfId="0" applyNumberFormat="1" applyFont="1" applyFill="1" applyBorder="1" applyAlignment="1" applyProtection="1">
      <alignment horizontal="center" vertical="center"/>
      <protection locked="0"/>
    </xf>
    <xf numFmtId="165" fontId="2" fillId="5" borderId="4" xfId="0" applyNumberFormat="1" applyFont="1" applyFill="1" applyBorder="1" applyAlignment="1" applyProtection="1">
      <alignment horizontal="center" vertical="center"/>
      <protection locked="0"/>
    </xf>
    <xf numFmtId="0" fontId="24" fillId="0" borderId="0" xfId="0" applyFont="1" applyFill="1" applyAlignment="1" applyProtection="1">
      <alignment horizontal="left" vertical="center" wrapText="1"/>
    </xf>
    <xf numFmtId="0" fontId="24" fillId="0" borderId="0" xfId="0" applyFont="1" applyAlignment="1">
      <alignment horizontal="left" vertical="center" wrapText="1"/>
    </xf>
    <xf numFmtId="0" fontId="22" fillId="0" borderId="0" xfId="0" applyFont="1" applyAlignment="1" applyProtection="1">
      <alignment vertical="top" wrapText="1"/>
    </xf>
    <xf numFmtId="0" fontId="2" fillId="0" borderId="0" xfId="0" applyFont="1" applyAlignment="1">
      <alignment vertical="top" wrapText="1"/>
    </xf>
    <xf numFmtId="0" fontId="0" fillId="0" borderId="0" xfId="0" quotePrefix="1" applyFill="1" applyAlignment="1" applyProtection="1">
      <alignment horizontal="center" vertical="center" wrapText="1"/>
    </xf>
    <xf numFmtId="0" fontId="0" fillId="0" borderId="0" xfId="0" applyAlignment="1">
      <alignment horizontal="center" vertical="center" wrapText="1"/>
    </xf>
    <xf numFmtId="0" fontId="13" fillId="0" borderId="0" xfId="0" applyFont="1" applyFill="1" applyAlignment="1" applyProtection="1">
      <alignment horizontal="left" vertical="top" wrapText="1"/>
    </xf>
    <xf numFmtId="0" fontId="11" fillId="0" borderId="0" xfId="0" applyFont="1" applyAlignment="1">
      <alignment vertical="top" wrapText="1"/>
    </xf>
    <xf numFmtId="0" fontId="25" fillId="0" borderId="0" xfId="0" quotePrefix="1" applyFont="1" applyBorder="1" applyAlignment="1" applyProtection="1">
      <alignment horizontal="center" vertical="center" wrapText="1"/>
    </xf>
    <xf numFmtId="0" fontId="2" fillId="0" borderId="0" xfId="0" applyFont="1" applyAlignment="1">
      <alignment horizontal="center" vertical="center" wrapText="1"/>
    </xf>
    <xf numFmtId="0" fontId="26" fillId="0" borderId="0" xfId="0" applyFont="1" applyBorder="1" applyAlignment="1" applyProtection="1">
      <alignment horizontal="center" wrapText="1"/>
    </xf>
    <xf numFmtId="0" fontId="26" fillId="0" borderId="0" xfId="0" applyFont="1" applyAlignment="1">
      <alignment horizontal="center" wrapText="1"/>
    </xf>
    <xf numFmtId="0" fontId="18" fillId="0" borderId="0" xfId="0" applyFont="1" applyFill="1" applyAlignment="1" applyProtection="1">
      <alignment horizontal="left" vertical="top" wrapText="1"/>
    </xf>
    <xf numFmtId="0" fontId="18" fillId="0" borderId="0" xfId="0" applyFont="1" applyFill="1" applyAlignment="1" applyProtection="1">
      <alignment horizontal="center" vertical="top" wrapText="1"/>
    </xf>
    <xf numFmtId="0" fontId="18" fillId="0" borderId="0" xfId="0" quotePrefix="1" applyFont="1" applyFill="1" applyAlignment="1" applyProtection="1">
      <alignment horizontal="left" vertical="top" wrapText="1"/>
    </xf>
    <xf numFmtId="0" fontId="19" fillId="0" borderId="0" xfId="0" applyFont="1" applyFill="1" applyAlignment="1" applyProtection="1">
      <alignment horizontal="left" vertical="top" wrapText="1"/>
    </xf>
    <xf numFmtId="0" fontId="5" fillId="0" borderId="0" xfId="0" applyFont="1" applyAlignment="1">
      <alignment horizontal="left" vertical="top" wrapText="1"/>
    </xf>
  </cellXfs>
  <cellStyles count="1">
    <cellStyle name="Standard" xfId="0" builtinId="0"/>
  </cellStyles>
  <dxfs count="7">
    <dxf>
      <font>
        <b/>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dxf>
    <dxf>
      <alignment horizontal="center" vertical="center" textRotation="0" wrapText="0" indent="0" justifyLastLine="0" shrinkToFit="0" readingOrder="0"/>
    </dxf>
  </dxfs>
  <tableStyles count="0" defaultTableStyle="TableStyleMedium2" defaultPivotStyle="PivotStyleLight16"/>
  <colors>
    <mruColors>
      <color rgb="FFE6E6E6"/>
      <color rgb="FFCBCBCB"/>
      <color rgb="FFFFFFCC"/>
      <color rgb="FFD1D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10</xdr:col>
      <xdr:colOff>141431</xdr:colOff>
      <xdr:row>0</xdr:row>
      <xdr:rowOff>542683</xdr:rowOff>
    </xdr:to>
    <xdr:pic>
      <xdr:nvPicPr>
        <xdr:cNvPr id="40" name="Grafik 3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0"/>
          <a:ext cx="1798781" cy="542683"/>
        </a:xfrm>
        <a:prstGeom prst="rect">
          <a:avLst/>
        </a:prstGeom>
      </xdr:spPr>
    </xdr:pic>
    <xdr:clientData/>
  </xdr:twoCellAnchor>
</xdr:wsDr>
</file>

<file path=xl/tables/table1.xml><?xml version="1.0" encoding="utf-8"?>
<table xmlns="http://schemas.openxmlformats.org/spreadsheetml/2006/main" id="1" name="Tabelle1" displayName="Tabelle1" ref="A1:B113" totalsRowShown="0">
  <autoFilter ref="A1:B113"/>
  <tableColumns count="2">
    <tableColumn id="1" name="Gemeinden"/>
    <tableColumn id="2" name="PLZ" dataDxfId="6"/>
  </tableColumns>
  <tableStyleInfo name="TableStyleMedium2" showFirstColumn="0" showLastColumn="0" showRowStripes="1" showColumnStripes="0"/>
</table>
</file>

<file path=xl/tables/table10.xml><?xml version="1.0" encoding="utf-8"?>
<table xmlns="http://schemas.openxmlformats.org/spreadsheetml/2006/main" id="10" name="Tabelle10" displayName="Tabelle10" ref="T1:T4" totalsRowShown="0">
  <autoFilter ref="T1:T4"/>
  <tableColumns count="1">
    <tableColumn id="1" name="BE"/>
  </tableColumns>
  <tableStyleInfo name="TableStyleMedium2" showFirstColumn="0" showLastColumn="0" showRowStripes="1" showColumnStripes="0"/>
</table>
</file>

<file path=xl/tables/table11.xml><?xml version="1.0" encoding="utf-8"?>
<table xmlns="http://schemas.openxmlformats.org/spreadsheetml/2006/main" id="12" name="Tabelle12" displayName="Tabelle12" ref="X1:X19" totalsRowShown="0">
  <autoFilter ref="X1:X19"/>
  <tableColumns count="1">
    <tableColumn id="1" name="Fächer"/>
  </tableColumns>
  <tableStyleInfo name="TableStyleMedium2" showFirstColumn="0" showLastColumn="0" showRowStripes="1" showColumnStripes="0"/>
</table>
</file>

<file path=xl/tables/table12.xml><?xml version="1.0" encoding="utf-8"?>
<table xmlns="http://schemas.openxmlformats.org/spreadsheetml/2006/main" id="16" name="Tabelle1417" displayName="Tabelle1417" ref="AC1:AC23" totalsRowShown="0" dataDxfId="5">
  <autoFilter ref="AC1:AC23"/>
  <sortState ref="AC2:AC19">
    <sortCondition ref="AC2:AC19"/>
  </sortState>
  <tableColumns count="1">
    <tableColumn id="1" name="Absenzengründe" dataDxfId="4"/>
  </tableColumns>
  <tableStyleInfo name="TableStyleMedium2" showFirstColumn="0" showLastColumn="0" showRowStripes="1" showColumnStripes="0"/>
</table>
</file>

<file path=xl/tables/table13.xml><?xml version="1.0" encoding="utf-8"?>
<table xmlns="http://schemas.openxmlformats.org/spreadsheetml/2006/main" id="15" name="Tabelle1416" displayName="Tabelle1416" ref="AE1:AE23" totalsRowShown="0" dataDxfId="3">
  <autoFilter ref="AE1:AE23"/>
  <tableColumns count="1">
    <tableColumn id="1" name="Absenzengründe" dataDxfId="2"/>
  </tableColumns>
  <tableStyleInfo name="TableStyleMedium2" showFirstColumn="0" showLastColumn="0" showRowStripes="1" showColumnStripes="0"/>
</table>
</file>

<file path=xl/tables/table14.xml><?xml version="1.0" encoding="utf-8"?>
<table xmlns="http://schemas.openxmlformats.org/spreadsheetml/2006/main" id="17" name="Tabelle17" displayName="Tabelle17" ref="AG1:AG10" totalsRowShown="0">
  <autoFilter ref="AG1:AG10"/>
  <tableColumns count="1">
    <tableColumn id="1" name="Finanzierung"/>
  </tableColumns>
  <tableStyleInfo name="TableStyleMedium2" showFirstColumn="0" showLastColumn="0" showRowStripes="1" showColumnStripes="0"/>
</table>
</file>

<file path=xl/tables/table15.xml><?xml version="1.0" encoding="utf-8"?>
<table xmlns="http://schemas.openxmlformats.org/spreadsheetml/2006/main" id="14" name="Tabelle14" displayName="Tabelle14" ref="AA1:AA21" totalsRowShown="0" dataDxfId="1">
  <autoFilter ref="AA1:AA21"/>
  <tableColumns count="1">
    <tableColumn id="1" name="Absenzengründe" dataDxfId="0"/>
  </tableColumns>
  <tableStyleInfo name="TableStyleMedium2" showFirstColumn="0" showLastColumn="0" showRowStripes="1" showColumnStripes="0"/>
</table>
</file>

<file path=xl/tables/table16.xml><?xml version="1.0" encoding="utf-8"?>
<table xmlns="http://schemas.openxmlformats.org/spreadsheetml/2006/main" id="19" name="Tabelle19" displayName="Tabelle19" ref="V1:V4" totalsRowShown="0">
  <autoFilter ref="V1:V4"/>
  <tableColumns count="1">
    <tableColumn id="1" name="MS"/>
  </tableColumns>
  <tableStyleInfo name="TableStyleMedium2" showFirstColumn="0" showLastColumn="0" showRowStripes="1" showColumnStripes="0"/>
</table>
</file>

<file path=xl/tables/table17.xml><?xml version="1.0" encoding="utf-8"?>
<table xmlns="http://schemas.openxmlformats.org/spreadsheetml/2006/main" id="21" name="Tabelle21" displayName="Tabelle21" ref="AQ1:AQ5" totalsRowShown="0">
  <autoFilter ref="AQ1:AQ5"/>
  <tableColumns count="1">
    <tableColumn id="1" name="Abweichende Kündigungsfristen"/>
  </tableColumns>
  <tableStyleInfo name="TableStyleMedium2" showFirstColumn="0" showLastColumn="0" showRowStripes="1" showColumnStripes="0"/>
</table>
</file>

<file path=xl/tables/table18.xml><?xml version="1.0" encoding="utf-8"?>
<table xmlns="http://schemas.openxmlformats.org/spreadsheetml/2006/main" id="11" name="Tabelle2112" displayName="Tabelle2112" ref="AS1:AT138" totalsRowCount="1">
  <autoFilter ref="AS1:AT137"/>
  <tableColumns count="2">
    <tableColumn id="1" name="Relevante Funktionen für Kurzzeit-Stv."/>
    <tableColumn id="2" name="Ansätze Kurzzeit-Stv."/>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D1:D3" totalsRowShown="0">
  <autoFilter ref="D1:D3"/>
  <tableColumns count="1">
    <tableColumn id="1" name="Auswahl"/>
  </tableColumns>
  <tableStyleInfo name="TableStyleMedium2" showFirstColumn="0" showLastColumn="0" showRowStripes="1" showColumnStripes="0"/>
</table>
</file>

<file path=xl/tables/table3.xml><?xml version="1.0" encoding="utf-8"?>
<table xmlns="http://schemas.openxmlformats.org/spreadsheetml/2006/main" id="3" name="Tabelle3" displayName="Tabelle3" ref="F1:F8" totalsRowShown="0">
  <autoFilter ref="F1:F8"/>
  <tableColumns count="1">
    <tableColumn id="1" name="Stufe"/>
  </tableColumns>
  <tableStyleInfo name="TableStyleMedium2" showFirstColumn="0" showLastColumn="0" showRowStripes="1" showColumnStripes="0"/>
</table>
</file>

<file path=xl/tables/table4.xml><?xml version="1.0" encoding="utf-8"?>
<table xmlns="http://schemas.openxmlformats.org/spreadsheetml/2006/main" id="4" name="Tabelle4" displayName="Tabelle4" ref="H1:H18" totalsRowShown="0">
  <autoFilter ref="H1:H18"/>
  <sortState ref="H2:H16">
    <sortCondition descending="1" ref="H2:H16"/>
  </sortState>
  <tableColumns count="1">
    <tableColumn id="1" name="KG"/>
  </tableColumns>
  <tableStyleInfo name="TableStyleMedium2" showFirstColumn="0" showLastColumn="0" showRowStripes="1" showColumnStripes="0"/>
</table>
</file>

<file path=xl/tables/table5.xml><?xml version="1.0" encoding="utf-8"?>
<table xmlns="http://schemas.openxmlformats.org/spreadsheetml/2006/main" id="5" name="Tabelle5" displayName="Tabelle5" ref="J1:J18" totalsRowShown="0">
  <autoFilter ref="J1:J18"/>
  <sortState ref="J2:J15">
    <sortCondition descending="1" ref="J2:J15"/>
  </sortState>
  <tableColumns count="1">
    <tableColumn id="1" name="BS"/>
  </tableColumns>
  <tableStyleInfo name="TableStyleMedium2" showFirstColumn="0" showLastColumn="0" showRowStripes="1" showColumnStripes="0"/>
</table>
</file>

<file path=xl/tables/table6.xml><?xml version="1.0" encoding="utf-8"?>
<table xmlns="http://schemas.openxmlformats.org/spreadsheetml/2006/main" id="6" name="Tabelle6" displayName="Tabelle6" ref="L1:L18" totalsRowShown="0">
  <autoFilter ref="L1:L18"/>
  <sortState ref="L2:L15">
    <sortCondition descending="1" ref="L2:L15"/>
  </sortState>
  <tableColumns count="1">
    <tableColumn id="1" name="PS"/>
  </tableColumns>
  <tableStyleInfo name="TableStyleMedium2" showFirstColumn="0" showLastColumn="0" showRowStripes="1" showColumnStripes="0"/>
</table>
</file>

<file path=xl/tables/table7.xml><?xml version="1.0" encoding="utf-8"?>
<table xmlns="http://schemas.openxmlformats.org/spreadsheetml/2006/main" id="7" name="Tabelle7" displayName="Tabelle7" ref="N1:N19" totalsRowShown="0">
  <autoFilter ref="N1:N19"/>
  <sortState ref="N2:N16">
    <sortCondition descending="1" ref="N2:N16"/>
  </sortState>
  <tableColumns count="1">
    <tableColumn id="1" name="Sek"/>
  </tableColumns>
  <tableStyleInfo name="TableStyleMedium2" showFirstColumn="0" showLastColumn="0" showRowStripes="1" showColumnStripes="0"/>
</table>
</file>

<file path=xl/tables/table8.xml><?xml version="1.0" encoding="utf-8"?>
<table xmlns="http://schemas.openxmlformats.org/spreadsheetml/2006/main" id="8" name="Tabelle8" displayName="Tabelle8" ref="P1:P7" totalsRowShown="0">
  <autoFilter ref="P1:P7"/>
  <tableColumns count="1">
    <tableColumn id="1" name="SL"/>
  </tableColumns>
  <tableStyleInfo name="TableStyleMedium2" showFirstColumn="0" showLastColumn="0" showRowStripes="1" showColumnStripes="0"/>
</table>
</file>

<file path=xl/tables/table9.xml><?xml version="1.0" encoding="utf-8"?>
<table xmlns="http://schemas.openxmlformats.org/spreadsheetml/2006/main" id="9" name="Tabelle9" displayName="Tabelle9" ref="R1:R9" totalsRowShown="0">
  <autoFilter ref="R1:R9"/>
  <tableColumns count="1">
    <tableColumn id="1" name="SD"/>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J79"/>
  <sheetViews>
    <sheetView tabSelected="1" view="pageBreakPreview" zoomScaleNormal="115" zoomScaleSheetLayoutView="100" workbookViewId="0">
      <selection activeCell="X35" sqref="X35:AG36"/>
    </sheetView>
  </sheetViews>
  <sheetFormatPr baseColWidth="10" defaultColWidth="11" defaultRowHeight="14.25"/>
  <cols>
    <col min="1" max="1" width="3.125" style="3" customWidth="1"/>
    <col min="2" max="2" width="2.125" style="3" customWidth="1"/>
    <col min="3" max="10" width="2.5" style="3" customWidth="1"/>
    <col min="11" max="11" width="4.375" style="3" customWidth="1"/>
    <col min="12" max="12" width="2.625" style="3" customWidth="1"/>
    <col min="13" max="35" width="2.5" style="3" customWidth="1"/>
    <col min="36" max="36" width="10.125" style="3" bestFit="1" customWidth="1"/>
    <col min="37" max="49" width="2.5" style="3" customWidth="1"/>
    <col min="50" max="16384" width="11" style="3"/>
  </cols>
  <sheetData>
    <row r="1" spans="2:33" ht="70.5" customHeight="1">
      <c r="B1" s="72" t="s">
        <v>17</v>
      </c>
      <c r="C1" s="73"/>
      <c r="D1" s="73"/>
      <c r="E1" s="73"/>
      <c r="F1" s="73"/>
      <c r="G1" s="73"/>
      <c r="H1" s="73"/>
      <c r="I1" s="73"/>
      <c r="J1" s="73"/>
      <c r="K1" s="74"/>
      <c r="L1" s="73"/>
      <c r="M1" s="41"/>
      <c r="N1" s="41"/>
      <c r="O1" s="41"/>
      <c r="P1" s="41"/>
      <c r="Q1" s="41"/>
      <c r="R1" s="41"/>
      <c r="S1" s="41"/>
      <c r="T1" s="41"/>
      <c r="U1" s="41"/>
      <c r="V1" s="41"/>
      <c r="W1" s="41"/>
      <c r="X1" s="41"/>
      <c r="Y1" s="41"/>
      <c r="Z1" s="42"/>
      <c r="AA1" s="42"/>
      <c r="AB1" s="42"/>
      <c r="AC1" s="42"/>
      <c r="AD1" s="42"/>
      <c r="AE1" s="42"/>
      <c r="AF1" s="42"/>
      <c r="AG1" s="42"/>
    </row>
    <row r="2" spans="2:33" ht="16.5">
      <c r="B2" s="41"/>
      <c r="C2" s="41"/>
      <c r="D2" s="41"/>
      <c r="E2" s="41"/>
      <c r="F2" s="41"/>
      <c r="G2" s="41"/>
      <c r="H2" s="41"/>
      <c r="I2" s="41"/>
      <c r="J2" s="41"/>
      <c r="K2" s="42"/>
      <c r="L2" s="41"/>
      <c r="M2" s="41"/>
      <c r="N2" s="41"/>
      <c r="O2" s="41"/>
      <c r="P2" s="41"/>
      <c r="Q2" s="41"/>
      <c r="R2" s="41"/>
      <c r="S2" s="41"/>
      <c r="T2" s="41"/>
      <c r="U2" s="41"/>
      <c r="V2" s="41"/>
      <c r="W2" s="41"/>
      <c r="X2" s="41"/>
      <c r="Y2" s="41"/>
      <c r="Z2" s="42"/>
      <c r="AA2" s="42"/>
      <c r="AB2" s="42"/>
      <c r="AC2" s="42"/>
      <c r="AD2" s="42"/>
      <c r="AE2" s="42"/>
      <c r="AF2" s="42"/>
      <c r="AG2" s="42"/>
    </row>
    <row r="3" spans="2:33" ht="39" customHeight="1" thickBot="1">
      <c r="B3" s="43" t="s">
        <v>222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row>
    <row r="4" spans="2:33" s="6" customFormat="1" ht="20.25" customHeight="1" thickBot="1">
      <c r="B4" s="103" t="s">
        <v>1</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5"/>
    </row>
    <row r="5" spans="2:33" ht="19.7" customHeight="1" thickBot="1">
      <c r="B5" s="44" t="s">
        <v>363</v>
      </c>
      <c r="C5" s="45"/>
      <c r="D5" s="42"/>
      <c r="E5" s="44"/>
      <c r="F5" s="44"/>
      <c r="G5" s="44"/>
      <c r="H5" s="121"/>
      <c r="I5" s="122"/>
      <c r="J5" s="122"/>
      <c r="K5" s="122"/>
      <c r="L5" s="122"/>
      <c r="M5" s="122"/>
      <c r="N5" s="122"/>
      <c r="O5" s="122"/>
      <c r="P5" s="122"/>
      <c r="Q5" s="123"/>
      <c r="R5" s="44" t="s">
        <v>2</v>
      </c>
      <c r="S5" s="46"/>
      <c r="T5" s="44"/>
      <c r="U5" s="44"/>
      <c r="V5" s="44"/>
      <c r="W5" s="44"/>
      <c r="X5" s="124"/>
      <c r="Y5" s="122"/>
      <c r="Z5" s="122"/>
      <c r="AA5" s="122"/>
      <c r="AB5" s="122"/>
      <c r="AC5" s="122"/>
      <c r="AD5" s="122"/>
      <c r="AE5" s="122"/>
      <c r="AF5" s="122"/>
      <c r="AG5" s="123"/>
    </row>
    <row r="6" spans="2:33" ht="19.7" customHeight="1" thickBot="1">
      <c r="B6" s="44" t="s">
        <v>368</v>
      </c>
      <c r="C6" s="45"/>
      <c r="D6" s="42"/>
      <c r="E6" s="44"/>
      <c r="F6" s="44"/>
      <c r="G6" s="44"/>
      <c r="H6" s="121"/>
      <c r="I6" s="122"/>
      <c r="J6" s="122"/>
      <c r="K6" s="122"/>
      <c r="L6" s="122"/>
      <c r="M6" s="122"/>
      <c r="N6" s="122"/>
      <c r="O6" s="122"/>
      <c r="P6" s="122"/>
      <c r="Q6" s="123"/>
      <c r="R6" s="44" t="s">
        <v>4</v>
      </c>
      <c r="S6" s="46"/>
      <c r="T6" s="44"/>
      <c r="U6" s="44"/>
      <c r="V6" s="44"/>
      <c r="W6" s="44"/>
      <c r="X6" s="125"/>
      <c r="Y6" s="126"/>
      <c r="Z6" s="126"/>
      <c r="AA6" s="126"/>
      <c r="AB6" s="126"/>
      <c r="AC6" s="126"/>
      <c r="AD6" s="126"/>
      <c r="AE6" s="126"/>
      <c r="AF6" s="126"/>
      <c r="AG6" s="127"/>
    </row>
    <row r="7" spans="2:33" ht="19.7" customHeight="1" thickBot="1">
      <c r="B7" s="44" t="s">
        <v>367</v>
      </c>
      <c r="C7" s="45"/>
      <c r="D7" s="42"/>
      <c r="E7" s="44"/>
      <c r="F7" s="44"/>
      <c r="G7" s="44"/>
      <c r="H7" s="114"/>
      <c r="I7" s="137"/>
      <c r="J7" s="112"/>
      <c r="K7" s="137"/>
      <c r="L7" s="137"/>
      <c r="M7" s="137"/>
      <c r="N7" s="137"/>
      <c r="O7" s="137"/>
      <c r="P7" s="137"/>
      <c r="Q7" s="138"/>
      <c r="R7" s="44" t="s">
        <v>3</v>
      </c>
      <c r="S7" s="46"/>
      <c r="T7" s="44"/>
      <c r="U7" s="44"/>
      <c r="V7" s="44"/>
      <c r="W7" s="44"/>
      <c r="X7" s="128"/>
      <c r="Y7" s="129"/>
      <c r="Z7" s="129"/>
      <c r="AA7" s="129"/>
      <c r="AB7" s="129"/>
      <c r="AC7" s="129"/>
      <c r="AD7" s="129"/>
      <c r="AE7" s="129"/>
      <c r="AF7" s="129"/>
      <c r="AG7" s="130"/>
    </row>
    <row r="8" spans="2:33" ht="19.7" customHeight="1" thickBot="1">
      <c r="B8" s="44" t="s">
        <v>364</v>
      </c>
      <c r="C8" s="45"/>
      <c r="D8" s="42"/>
      <c r="E8" s="44"/>
      <c r="F8" s="44"/>
      <c r="G8" s="44"/>
      <c r="H8" s="92"/>
      <c r="I8" s="93"/>
      <c r="J8" s="94"/>
      <c r="K8" s="94"/>
      <c r="L8" s="94"/>
      <c r="M8" s="94"/>
      <c r="N8" s="94"/>
      <c r="O8" s="94"/>
      <c r="P8" s="94"/>
      <c r="Q8" s="95"/>
      <c r="R8" s="44" t="s">
        <v>369</v>
      </c>
      <c r="S8" s="45"/>
      <c r="T8" s="42"/>
      <c r="U8" s="44"/>
      <c r="V8" s="44"/>
      <c r="W8" s="44"/>
      <c r="X8" s="92"/>
      <c r="Y8" s="93"/>
      <c r="Z8" s="94"/>
      <c r="AA8" s="94"/>
      <c r="AB8" s="94"/>
      <c r="AC8" s="94"/>
      <c r="AD8" s="94"/>
      <c r="AE8" s="94"/>
      <c r="AF8" s="94"/>
      <c r="AG8" s="95"/>
    </row>
    <row r="9" spans="2:33" ht="24.75" customHeight="1">
      <c r="B9" s="96" t="s">
        <v>366</v>
      </c>
      <c r="C9" s="97"/>
      <c r="D9" s="97"/>
      <c r="E9" s="97"/>
      <c r="F9" s="97"/>
      <c r="G9" s="97"/>
      <c r="H9" s="97"/>
      <c r="I9" s="97"/>
      <c r="J9" s="97"/>
      <c r="K9" s="97"/>
      <c r="L9" s="97"/>
      <c r="M9" s="97"/>
      <c r="N9" s="97"/>
      <c r="O9" s="97"/>
      <c r="P9" s="97"/>
      <c r="Q9" s="97"/>
      <c r="R9" s="147" t="s">
        <v>365</v>
      </c>
      <c r="S9" s="148"/>
      <c r="T9" s="148"/>
      <c r="U9" s="148"/>
      <c r="V9" s="148"/>
      <c r="W9" s="148"/>
      <c r="X9" s="148"/>
      <c r="Y9" s="148"/>
      <c r="Z9" s="148"/>
      <c r="AA9" s="148"/>
      <c r="AB9" s="148"/>
      <c r="AC9" s="148"/>
      <c r="AD9" s="148"/>
      <c r="AE9" s="148"/>
      <c r="AF9" s="148"/>
      <c r="AG9" s="148"/>
    </row>
    <row r="10" spans="2:33" ht="4.5" customHeight="1" thickBot="1">
      <c r="B10" s="41"/>
      <c r="C10" s="41"/>
      <c r="D10" s="41"/>
      <c r="E10" s="41"/>
      <c r="F10" s="41"/>
      <c r="G10" s="41"/>
      <c r="H10" s="41"/>
      <c r="I10" s="41"/>
      <c r="J10" s="41"/>
      <c r="K10" s="41"/>
      <c r="L10" s="41"/>
      <c r="M10" s="41"/>
      <c r="N10" s="41"/>
      <c r="O10" s="41"/>
      <c r="P10" s="41"/>
      <c r="Q10" s="41"/>
      <c r="R10" s="47"/>
      <c r="S10" s="41"/>
      <c r="T10" s="41"/>
      <c r="U10" s="41"/>
      <c r="V10" s="41"/>
      <c r="W10" s="41"/>
      <c r="X10" s="41"/>
      <c r="Y10" s="41"/>
      <c r="Z10" s="41"/>
      <c r="AA10" s="41"/>
      <c r="AB10" s="41"/>
      <c r="AC10" s="41"/>
      <c r="AD10" s="41"/>
      <c r="AE10" s="41"/>
      <c r="AF10" s="41"/>
      <c r="AG10" s="41"/>
    </row>
    <row r="11" spans="2:33" s="7" customFormat="1" ht="20.25" customHeight="1" thickBot="1">
      <c r="B11" s="131" t="s">
        <v>9</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3"/>
    </row>
    <row r="12" spans="2:33" ht="19.7" customHeight="1" thickBot="1">
      <c r="B12" s="44" t="s">
        <v>363</v>
      </c>
      <c r="C12" s="41"/>
      <c r="D12" s="41"/>
      <c r="E12" s="41"/>
      <c r="F12" s="41"/>
      <c r="G12" s="41"/>
      <c r="H12" s="114"/>
      <c r="I12" s="112"/>
      <c r="J12" s="112"/>
      <c r="K12" s="112"/>
      <c r="L12" s="112"/>
      <c r="M12" s="112"/>
      <c r="N12" s="112"/>
      <c r="O12" s="112"/>
      <c r="P12" s="112"/>
      <c r="Q12" s="113"/>
      <c r="R12" s="44" t="s">
        <v>2</v>
      </c>
      <c r="S12" s="41"/>
      <c r="T12" s="41"/>
      <c r="U12" s="48"/>
      <c r="V12" s="48"/>
      <c r="W12" s="48"/>
      <c r="X12" s="124"/>
      <c r="Y12" s="122"/>
      <c r="Z12" s="122"/>
      <c r="AA12" s="122"/>
      <c r="AB12" s="122"/>
      <c r="AC12" s="122"/>
      <c r="AD12" s="122"/>
      <c r="AE12" s="122"/>
      <c r="AF12" s="122"/>
      <c r="AG12" s="123"/>
    </row>
    <row r="13" spans="2:33" ht="19.7" customHeight="1" thickBot="1">
      <c r="B13" s="41"/>
      <c r="C13" s="41"/>
      <c r="D13" s="41"/>
      <c r="E13" s="41"/>
      <c r="F13" s="41"/>
      <c r="G13" s="41"/>
      <c r="H13" s="41"/>
      <c r="I13" s="41"/>
      <c r="J13" s="41"/>
      <c r="K13" s="41"/>
      <c r="L13" s="41"/>
      <c r="M13" s="41"/>
      <c r="N13" s="41"/>
      <c r="O13" s="41"/>
      <c r="P13" s="41"/>
      <c r="Q13" s="41"/>
      <c r="R13" s="44" t="s">
        <v>4</v>
      </c>
      <c r="S13" s="41"/>
      <c r="T13" s="41"/>
      <c r="U13" s="48"/>
      <c r="V13" s="48"/>
      <c r="W13" s="48"/>
      <c r="X13" s="134"/>
      <c r="Y13" s="135"/>
      <c r="Z13" s="135"/>
      <c r="AA13" s="135"/>
      <c r="AB13" s="135"/>
      <c r="AC13" s="135"/>
      <c r="AD13" s="135"/>
      <c r="AE13" s="135"/>
      <c r="AF13" s="135"/>
      <c r="AG13" s="136"/>
    </row>
    <row r="14" spans="2:33" ht="17.25" customHeight="1" thickBot="1">
      <c r="B14" s="41"/>
      <c r="C14" s="41"/>
      <c r="D14" s="41"/>
      <c r="E14" s="41"/>
      <c r="F14" s="41"/>
      <c r="G14" s="41"/>
      <c r="H14" s="41"/>
      <c r="I14" s="41"/>
      <c r="J14" s="41"/>
      <c r="K14" s="41"/>
      <c r="L14" s="41"/>
      <c r="M14" s="41"/>
      <c r="N14" s="41"/>
      <c r="O14" s="41"/>
      <c r="P14" s="41"/>
      <c r="Q14" s="41"/>
      <c r="R14" s="47"/>
      <c r="S14" s="41"/>
      <c r="T14" s="41"/>
      <c r="U14" s="41"/>
      <c r="V14" s="41"/>
      <c r="W14" s="41"/>
      <c r="X14" s="41"/>
      <c r="Y14" s="41"/>
      <c r="Z14" s="41"/>
      <c r="AA14" s="41"/>
      <c r="AB14" s="41"/>
      <c r="AC14" s="41"/>
      <c r="AD14" s="41"/>
      <c r="AE14" s="41"/>
      <c r="AF14" s="41"/>
      <c r="AG14" s="41"/>
    </row>
    <row r="15" spans="2:33" s="6" customFormat="1" ht="20.25" customHeight="1" thickBot="1">
      <c r="B15" s="103" t="s">
        <v>6</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5"/>
    </row>
    <row r="16" spans="2:33" ht="30" customHeight="1" thickBot="1">
      <c r="B16" s="44" t="s">
        <v>14</v>
      </c>
      <c r="C16" s="44"/>
      <c r="D16" s="44"/>
      <c r="E16" s="44"/>
      <c r="F16" s="44"/>
      <c r="G16" s="44"/>
      <c r="H16" s="114"/>
      <c r="I16" s="112"/>
      <c r="J16" s="112"/>
      <c r="K16" s="112"/>
      <c r="L16" s="112"/>
      <c r="M16" s="112"/>
      <c r="N16" s="112"/>
      <c r="O16" s="112"/>
      <c r="P16" s="112"/>
      <c r="Q16" s="113"/>
      <c r="R16" s="44" t="s">
        <v>5</v>
      </c>
      <c r="S16" s="44"/>
      <c r="T16" s="44"/>
      <c r="U16" s="44"/>
      <c r="V16" s="44"/>
      <c r="W16" s="44"/>
      <c r="X16" s="114"/>
      <c r="Y16" s="112"/>
      <c r="Z16" s="112"/>
      <c r="AA16" s="112"/>
      <c r="AB16" s="112"/>
      <c r="AC16" s="112"/>
      <c r="AD16" s="112"/>
      <c r="AE16" s="112"/>
      <c r="AF16" s="112"/>
      <c r="AG16" s="113"/>
    </row>
    <row r="17" spans="2:33" ht="24.75" customHeight="1" thickBot="1">
      <c r="B17" s="41"/>
      <c r="C17" s="41"/>
      <c r="D17" s="41"/>
      <c r="E17" s="41"/>
      <c r="F17" s="41"/>
      <c r="G17" s="41"/>
      <c r="H17" s="49" t="s">
        <v>20</v>
      </c>
      <c r="I17" s="50"/>
      <c r="J17" s="50"/>
      <c r="K17" s="50"/>
      <c r="L17" s="50"/>
      <c r="M17" s="50"/>
      <c r="N17" s="50"/>
      <c r="O17" s="50"/>
      <c r="P17" s="44"/>
      <c r="Q17" s="44"/>
      <c r="R17" s="51"/>
      <c r="S17" s="52"/>
      <c r="T17" s="52"/>
      <c r="U17" s="52"/>
      <c r="V17" s="53"/>
      <c r="W17" s="54" t="s">
        <v>16</v>
      </c>
      <c r="X17" s="139"/>
      <c r="Y17" s="140"/>
      <c r="Z17" s="140"/>
      <c r="AA17" s="140"/>
      <c r="AB17" s="141" t="s">
        <v>0</v>
      </c>
      <c r="AC17" s="141"/>
      <c r="AD17" s="139"/>
      <c r="AE17" s="140"/>
      <c r="AF17" s="140"/>
      <c r="AG17" s="140"/>
    </row>
    <row r="18" spans="2:33" ht="12.75" customHeight="1" thickBot="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row>
    <row r="19" spans="2:33" ht="30" customHeight="1" thickBot="1">
      <c r="B19" s="103" t="s">
        <v>21</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5"/>
    </row>
    <row r="20" spans="2:33" ht="30" customHeight="1" thickBot="1">
      <c r="B20" s="106" t="s">
        <v>19</v>
      </c>
      <c r="C20" s="107"/>
      <c r="D20" s="107"/>
      <c r="E20" s="107"/>
      <c r="F20" s="107"/>
      <c r="G20" s="107"/>
      <c r="H20" s="107"/>
      <c r="I20" s="107"/>
      <c r="J20" s="107"/>
      <c r="K20" s="108"/>
      <c r="L20" s="55"/>
      <c r="M20" s="112"/>
      <c r="N20" s="112"/>
      <c r="O20" s="112"/>
      <c r="P20" s="112"/>
      <c r="Q20" s="112"/>
      <c r="R20" s="112"/>
      <c r="S20" s="112"/>
      <c r="T20" s="112"/>
      <c r="U20" s="113"/>
      <c r="V20" s="56"/>
      <c r="W20" s="57" t="s">
        <v>18</v>
      </c>
      <c r="X20" s="114"/>
      <c r="Y20" s="112"/>
      <c r="Z20" s="112"/>
      <c r="AA20" s="112"/>
      <c r="AB20" s="112"/>
      <c r="AC20" s="112"/>
      <c r="AD20" s="112"/>
      <c r="AE20" s="112"/>
      <c r="AF20" s="112"/>
      <c r="AG20" s="113"/>
    </row>
    <row r="21" spans="2:33" ht="39" customHeight="1" thickBot="1">
      <c r="B21" s="80" t="s">
        <v>412</v>
      </c>
      <c r="C21" s="81"/>
      <c r="D21" s="81"/>
      <c r="E21" s="81"/>
      <c r="F21" s="81"/>
      <c r="G21" s="81"/>
      <c r="H21" s="81"/>
      <c r="I21" s="81"/>
      <c r="J21" s="81"/>
      <c r="K21" s="81"/>
      <c r="L21" s="48"/>
      <c r="M21" s="118"/>
      <c r="N21" s="119"/>
      <c r="O21" s="119"/>
      <c r="P21" s="119"/>
      <c r="Q21" s="119"/>
      <c r="R21" s="119"/>
      <c r="S21" s="119"/>
      <c r="T21" s="119"/>
      <c r="U21" s="120"/>
      <c r="V21" s="56"/>
      <c r="W21" s="58"/>
      <c r="X21" s="59"/>
      <c r="Y21" s="59"/>
      <c r="Z21" s="59"/>
      <c r="AA21" s="59"/>
      <c r="AB21" s="59"/>
      <c r="AC21" s="59"/>
      <c r="AD21" s="59"/>
      <c r="AE21" s="59"/>
      <c r="AF21" s="59"/>
      <c r="AG21" s="59"/>
    </row>
    <row r="22" spans="2:33" ht="30" customHeight="1" thickBot="1">
      <c r="B22" s="80" t="s">
        <v>413</v>
      </c>
      <c r="C22" s="81"/>
      <c r="D22" s="81"/>
      <c r="E22" s="81"/>
      <c r="F22" s="81"/>
      <c r="G22" s="81"/>
      <c r="H22" s="81"/>
      <c r="I22" s="81"/>
      <c r="J22" s="81"/>
      <c r="K22" s="81"/>
      <c r="L22" s="60"/>
      <c r="M22" s="142"/>
      <c r="N22" s="143"/>
      <c r="O22" s="143"/>
      <c r="P22" s="143"/>
      <c r="Q22" s="143"/>
      <c r="R22" s="143"/>
      <c r="S22" s="143"/>
      <c r="T22" s="143"/>
      <c r="U22" s="144"/>
      <c r="V22" s="48"/>
      <c r="W22" s="145" t="str">
        <f>IF(AND(M22&lt;=6.2,M22&lt;&gt;0),"ACHTUNG: Betrag übersteigt nicht das Minimum gemäss Punkt 3 der Weisung","")</f>
        <v/>
      </c>
      <c r="X22" s="146"/>
      <c r="Y22" s="146"/>
      <c r="Z22" s="146"/>
      <c r="AA22" s="146"/>
      <c r="AB22" s="146"/>
      <c r="AC22" s="146"/>
      <c r="AD22" s="146"/>
      <c r="AE22" s="146"/>
      <c r="AF22" s="146"/>
      <c r="AG22" s="146"/>
    </row>
    <row r="23" spans="2:33" ht="30" customHeight="1" thickBot="1">
      <c r="B23" s="80" t="s">
        <v>221</v>
      </c>
      <c r="C23" s="81"/>
      <c r="D23" s="81"/>
      <c r="E23" s="81"/>
      <c r="F23" s="81"/>
      <c r="G23" s="81"/>
      <c r="H23" s="81"/>
      <c r="I23" s="81"/>
      <c r="J23" s="81"/>
      <c r="K23" s="81"/>
      <c r="L23" s="60"/>
      <c r="M23" s="142"/>
      <c r="N23" s="143"/>
      <c r="O23" s="143"/>
      <c r="P23" s="143"/>
      <c r="Q23" s="143"/>
      <c r="R23" s="143"/>
      <c r="S23" s="143"/>
      <c r="T23" s="143"/>
      <c r="U23" s="144"/>
      <c r="V23" s="48"/>
      <c r="W23" s="48"/>
      <c r="X23" s="61"/>
      <c r="Y23" s="61"/>
      <c r="Z23" s="61"/>
      <c r="AA23" s="61"/>
      <c r="AB23" s="61"/>
      <c r="AC23" s="61"/>
      <c r="AD23" s="61"/>
      <c r="AE23" s="61"/>
      <c r="AF23" s="61"/>
      <c r="AG23" s="61"/>
    </row>
    <row r="24" spans="2:33" ht="32.25" customHeight="1" thickBot="1">
      <c r="B24" s="62" t="s">
        <v>22</v>
      </c>
      <c r="C24" s="41"/>
      <c r="D24" s="41"/>
      <c r="E24" s="41"/>
      <c r="F24" s="41"/>
      <c r="G24" s="48"/>
      <c r="H24" s="61"/>
      <c r="I24" s="61"/>
      <c r="J24" s="61"/>
      <c r="K24" s="61"/>
      <c r="L24" s="63"/>
      <c r="M24" s="98">
        <f>M21*M22+M23</f>
        <v>0</v>
      </c>
      <c r="N24" s="99"/>
      <c r="O24" s="99"/>
      <c r="P24" s="99"/>
      <c r="Q24" s="99"/>
      <c r="R24" s="99"/>
      <c r="S24" s="99"/>
      <c r="T24" s="99"/>
      <c r="U24" s="100"/>
      <c r="V24" s="50" t="s">
        <v>23</v>
      </c>
      <c r="W24" s="48"/>
      <c r="X24" s="61"/>
      <c r="Y24" s="61"/>
      <c r="Z24" s="61"/>
      <c r="AA24" s="61"/>
      <c r="AB24" s="61"/>
      <c r="AC24" s="61"/>
      <c r="AD24" s="61"/>
      <c r="AE24" s="61"/>
      <c r="AF24" s="61"/>
      <c r="AG24" s="61"/>
    </row>
    <row r="25" spans="2:33" ht="30" customHeight="1" thickBot="1">
      <c r="B25" s="82"/>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row>
    <row r="26" spans="2:33" ht="30" customHeight="1" thickBot="1">
      <c r="B26" s="103" t="s">
        <v>223</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5"/>
    </row>
    <row r="27" spans="2:33" ht="30.75" customHeight="1" thickBot="1">
      <c r="B27" s="106" t="s">
        <v>224</v>
      </c>
      <c r="C27" s="107"/>
      <c r="D27" s="107"/>
      <c r="E27" s="107"/>
      <c r="F27" s="107"/>
      <c r="G27" s="107"/>
      <c r="H27" s="107"/>
      <c r="I27" s="107"/>
      <c r="J27" s="107"/>
      <c r="K27" s="108"/>
      <c r="L27" s="55"/>
      <c r="M27" s="112"/>
      <c r="N27" s="112"/>
      <c r="O27" s="112"/>
      <c r="P27" s="112"/>
      <c r="Q27" s="112"/>
      <c r="R27" s="112"/>
      <c r="S27" s="112"/>
      <c r="T27" s="112"/>
      <c r="U27" s="113"/>
      <c r="V27" s="56"/>
      <c r="W27" s="57" t="s">
        <v>18</v>
      </c>
      <c r="X27" s="114"/>
      <c r="Y27" s="112"/>
      <c r="Z27" s="112"/>
      <c r="AA27" s="112"/>
      <c r="AB27" s="112"/>
      <c r="AC27" s="112"/>
      <c r="AD27" s="112"/>
      <c r="AE27" s="112"/>
      <c r="AF27" s="112"/>
      <c r="AG27" s="113"/>
    </row>
    <row r="28" spans="2:33" ht="39" customHeight="1" thickBot="1">
      <c r="B28" s="80" t="s">
        <v>412</v>
      </c>
      <c r="C28" s="81"/>
      <c r="D28" s="81"/>
      <c r="E28" s="81"/>
      <c r="F28" s="81"/>
      <c r="G28" s="81"/>
      <c r="H28" s="81"/>
      <c r="I28" s="81"/>
      <c r="J28" s="81"/>
      <c r="K28" s="81"/>
      <c r="L28" s="48"/>
      <c r="M28" s="118"/>
      <c r="N28" s="119"/>
      <c r="O28" s="119"/>
      <c r="P28" s="119"/>
      <c r="Q28" s="119"/>
      <c r="R28" s="119"/>
      <c r="S28" s="119"/>
      <c r="T28" s="119"/>
      <c r="U28" s="120"/>
      <c r="V28" s="56"/>
      <c r="W28" s="58"/>
      <c r="X28" s="59"/>
      <c r="Y28" s="59"/>
      <c r="Z28" s="59"/>
      <c r="AA28" s="59"/>
      <c r="AB28" s="59"/>
      <c r="AC28" s="59"/>
      <c r="AD28" s="59"/>
      <c r="AE28" s="59"/>
      <c r="AF28" s="59"/>
      <c r="AG28" s="59"/>
    </row>
    <row r="29" spans="2:33" ht="30" customHeight="1" thickBot="1">
      <c r="B29" s="80" t="s">
        <v>414</v>
      </c>
      <c r="C29" s="81"/>
      <c r="D29" s="81"/>
      <c r="E29" s="81"/>
      <c r="F29" s="81"/>
      <c r="G29" s="81"/>
      <c r="H29" s="81"/>
      <c r="I29" s="81"/>
      <c r="J29" s="81"/>
      <c r="K29" s="81"/>
      <c r="L29" s="48"/>
      <c r="M29" s="118"/>
      <c r="N29" s="119"/>
      <c r="O29" s="119"/>
      <c r="P29" s="119"/>
      <c r="Q29" s="119"/>
      <c r="R29" s="119"/>
      <c r="S29" s="119"/>
      <c r="T29" s="119"/>
      <c r="U29" s="120"/>
      <c r="V29" s="56"/>
      <c r="W29" s="58"/>
      <c r="X29" s="59"/>
      <c r="Y29" s="59"/>
      <c r="Z29" s="59"/>
      <c r="AA29" s="59"/>
      <c r="AB29" s="59"/>
      <c r="AC29" s="59"/>
      <c r="AD29" s="59"/>
      <c r="AE29" s="59"/>
      <c r="AF29" s="59"/>
      <c r="AG29" s="59"/>
    </row>
    <row r="30" spans="2:33" ht="30" customHeight="1" thickBot="1">
      <c r="B30" s="80" t="s">
        <v>225</v>
      </c>
      <c r="C30" s="81"/>
      <c r="D30" s="81"/>
      <c r="E30" s="81"/>
      <c r="F30" s="81"/>
      <c r="G30" s="81"/>
      <c r="H30" s="81"/>
      <c r="I30" s="81"/>
      <c r="J30" s="81"/>
      <c r="K30" s="81"/>
      <c r="L30" s="48"/>
      <c r="M30" s="109">
        <f>M28*M29</f>
        <v>0</v>
      </c>
      <c r="N30" s="110"/>
      <c r="O30" s="110"/>
      <c r="P30" s="110"/>
      <c r="Q30" s="110"/>
      <c r="R30" s="110"/>
      <c r="S30" s="110"/>
      <c r="T30" s="110"/>
      <c r="U30" s="111"/>
      <c r="V30" s="56"/>
      <c r="W30" s="58"/>
      <c r="X30" s="59"/>
      <c r="Y30" s="59"/>
      <c r="Z30" s="59"/>
      <c r="AA30" s="59"/>
      <c r="AB30" s="59"/>
      <c r="AC30" s="59"/>
      <c r="AD30" s="59"/>
      <c r="AE30" s="59"/>
      <c r="AF30" s="59"/>
      <c r="AG30" s="59"/>
    </row>
    <row r="31" spans="2:33" ht="32.25" customHeight="1" thickBot="1">
      <c r="B31" s="62" t="s">
        <v>22</v>
      </c>
      <c r="C31" s="64"/>
      <c r="D31" s="64"/>
      <c r="E31" s="64"/>
      <c r="F31" s="64"/>
      <c r="G31" s="64"/>
      <c r="H31" s="64"/>
      <c r="I31" s="64"/>
      <c r="J31" s="64"/>
      <c r="K31" s="64"/>
      <c r="L31" s="60"/>
      <c r="M31" s="115">
        <f>M30*0.65</f>
        <v>0</v>
      </c>
      <c r="N31" s="116"/>
      <c r="O31" s="116"/>
      <c r="P31" s="116"/>
      <c r="Q31" s="116"/>
      <c r="R31" s="116"/>
      <c r="S31" s="116"/>
      <c r="T31" s="116"/>
      <c r="U31" s="117"/>
      <c r="V31" s="50" t="s">
        <v>23</v>
      </c>
      <c r="W31" s="65"/>
      <c r="X31" s="66"/>
      <c r="Y31" s="66"/>
      <c r="Z31" s="66"/>
      <c r="AA31" s="66"/>
      <c r="AB31" s="66"/>
      <c r="AC31" s="66"/>
      <c r="AD31" s="66"/>
      <c r="AE31" s="66"/>
      <c r="AF31" s="66"/>
      <c r="AG31" s="66"/>
    </row>
    <row r="32" spans="2:33" ht="14.25" customHeight="1">
      <c r="B32" s="8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row>
    <row r="33" spans="1:33" ht="25.5" customHeight="1">
      <c r="B33" s="44" t="s">
        <v>10</v>
      </c>
      <c r="C33" s="41"/>
      <c r="D33" s="41"/>
      <c r="E33" s="101"/>
      <c r="F33" s="102"/>
      <c r="G33" s="102"/>
      <c r="H33" s="102"/>
      <c r="I33" s="102"/>
      <c r="J33" s="102"/>
      <c r="K33" s="102"/>
      <c r="L33" s="41"/>
      <c r="M33" s="84" t="s">
        <v>370</v>
      </c>
      <c r="N33" s="85"/>
      <c r="O33" s="85"/>
      <c r="P33" s="85"/>
      <c r="Q33" s="85"/>
      <c r="R33" s="85"/>
      <c r="S33" s="85"/>
      <c r="T33" s="85"/>
      <c r="U33" s="85"/>
      <c r="V33" s="85"/>
      <c r="W33" s="85"/>
      <c r="X33" s="85"/>
      <c r="Y33" s="85"/>
      <c r="Z33" s="85"/>
      <c r="AA33" s="85"/>
      <c r="AB33" s="85"/>
      <c r="AC33" s="85"/>
      <c r="AD33" s="85"/>
      <c r="AE33" s="85"/>
      <c r="AF33" s="85"/>
      <c r="AG33" s="85"/>
    </row>
    <row r="34" spans="1:33" ht="5.45" customHeight="1" thickBot="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row>
    <row r="35" spans="1:33" ht="22.5" customHeight="1">
      <c r="B35" s="86"/>
      <c r="C35" s="87"/>
      <c r="D35" s="87"/>
      <c r="E35" s="87"/>
      <c r="F35" s="87"/>
      <c r="G35" s="87"/>
      <c r="H35" s="87"/>
      <c r="I35" s="87"/>
      <c r="J35" s="87"/>
      <c r="K35" s="88"/>
      <c r="L35" s="67"/>
      <c r="M35" s="86"/>
      <c r="N35" s="87"/>
      <c r="O35" s="87"/>
      <c r="P35" s="87"/>
      <c r="Q35" s="87"/>
      <c r="R35" s="87"/>
      <c r="S35" s="87"/>
      <c r="T35" s="87"/>
      <c r="U35" s="87"/>
      <c r="V35" s="88"/>
      <c r="W35" s="68"/>
      <c r="X35" s="86"/>
      <c r="Y35" s="87"/>
      <c r="Z35" s="87"/>
      <c r="AA35" s="87"/>
      <c r="AB35" s="87"/>
      <c r="AC35" s="87"/>
      <c r="AD35" s="87"/>
      <c r="AE35" s="87"/>
      <c r="AF35" s="87"/>
      <c r="AG35" s="88"/>
    </row>
    <row r="36" spans="1:33" ht="16.5" customHeight="1" thickBot="1">
      <c r="B36" s="89"/>
      <c r="C36" s="90"/>
      <c r="D36" s="90"/>
      <c r="E36" s="90"/>
      <c r="F36" s="90"/>
      <c r="G36" s="90"/>
      <c r="H36" s="90"/>
      <c r="I36" s="90"/>
      <c r="J36" s="90"/>
      <c r="K36" s="91"/>
      <c r="L36" s="69"/>
      <c r="M36" s="89"/>
      <c r="N36" s="90"/>
      <c r="O36" s="90"/>
      <c r="P36" s="90"/>
      <c r="Q36" s="90"/>
      <c r="R36" s="90"/>
      <c r="S36" s="90"/>
      <c r="T36" s="90"/>
      <c r="U36" s="90"/>
      <c r="V36" s="91"/>
      <c r="W36" s="70"/>
      <c r="X36" s="89"/>
      <c r="Y36" s="90"/>
      <c r="Z36" s="90"/>
      <c r="AA36" s="90"/>
      <c r="AB36" s="90"/>
      <c r="AC36" s="90"/>
      <c r="AD36" s="90"/>
      <c r="AE36" s="90"/>
      <c r="AF36" s="90"/>
      <c r="AG36" s="91"/>
    </row>
    <row r="37" spans="1:33" ht="16.5" customHeight="1">
      <c r="B37" s="75" t="s">
        <v>371</v>
      </c>
      <c r="C37" s="76"/>
      <c r="D37" s="76"/>
      <c r="E37" s="76"/>
      <c r="F37" s="76"/>
      <c r="G37" s="76"/>
      <c r="H37" s="76"/>
      <c r="I37" s="76"/>
      <c r="J37" s="76"/>
      <c r="K37" s="76"/>
      <c r="L37" s="77"/>
      <c r="M37" s="75" t="s">
        <v>15</v>
      </c>
      <c r="N37" s="76"/>
      <c r="O37" s="76"/>
      <c r="P37" s="76"/>
      <c r="Q37" s="76"/>
      <c r="R37" s="76"/>
      <c r="S37" s="76"/>
      <c r="T37" s="76"/>
      <c r="U37" s="76"/>
      <c r="V37" s="76"/>
      <c r="W37" s="78"/>
      <c r="X37" s="76" t="s">
        <v>360</v>
      </c>
      <c r="Y37" s="76"/>
      <c r="Z37" s="76"/>
      <c r="AA37" s="76"/>
      <c r="AB37" s="76"/>
      <c r="AC37" s="76"/>
      <c r="AD37" s="76"/>
      <c r="AE37" s="76"/>
      <c r="AF37" s="76"/>
      <c r="AG37" s="79"/>
    </row>
    <row r="38" spans="1:33" ht="6.75" customHeight="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row>
    <row r="39" spans="1:33" ht="16.5" customHeight="1">
      <c r="B39" s="153"/>
      <c r="C39" s="155"/>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3"/>
    </row>
    <row r="40" spans="1:33" ht="9.75" customHeight="1">
      <c r="A40" s="4"/>
      <c r="B40" s="154"/>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4"/>
    </row>
    <row r="41" spans="1:33" ht="16.5" customHeight="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row>
    <row r="42" spans="1:33" ht="12" customHeight="1">
      <c r="A42" s="8"/>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row>
    <row r="43" spans="1:33" ht="12" customHeight="1">
      <c r="A43" s="8"/>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row>
    <row r="44" spans="1:33">
      <c r="A44" s="8"/>
      <c r="B44" s="157" t="s">
        <v>411</v>
      </c>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row>
    <row r="45" spans="1:33">
      <c r="A45" s="8"/>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row>
    <row r="46" spans="1:33">
      <c r="A46" s="8"/>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row>
    <row r="47" spans="1:33" ht="12" customHeight="1">
      <c r="A47" s="8"/>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row>
    <row r="48" spans="1:33">
      <c r="A48" s="8"/>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row>
    <row r="49" spans="1:33">
      <c r="A49" s="8"/>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row>
    <row r="50" spans="1:33">
      <c r="A50" s="8"/>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row>
    <row r="51" spans="1:33" ht="14.25" customHeight="1">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row>
    <row r="52" spans="1:33" ht="21.75" customHeight="1">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row>
    <row r="53" spans="1:33" ht="13.5" customHeight="1">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row>
    <row r="54" spans="1:33" ht="17.25" customHeight="1">
      <c r="B54" s="160" t="s">
        <v>220</v>
      </c>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row>
    <row r="55" spans="1:33" ht="59.45" customHeight="1">
      <c r="B55" s="40" t="s">
        <v>204</v>
      </c>
      <c r="C55" s="157" t="s">
        <v>227</v>
      </c>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row>
    <row r="56" spans="1:33" ht="44.25" customHeight="1">
      <c r="B56" s="40" t="s">
        <v>205</v>
      </c>
      <c r="C56" s="157" t="s">
        <v>218</v>
      </c>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row>
    <row r="57" spans="1:33" ht="89.25" customHeight="1">
      <c r="B57" s="40" t="s">
        <v>206</v>
      </c>
      <c r="C57" s="157" t="s">
        <v>409</v>
      </c>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row>
    <row r="58" spans="1:33" ht="44.25" customHeight="1">
      <c r="B58" s="40" t="s">
        <v>207</v>
      </c>
      <c r="C58" s="157" t="s">
        <v>219</v>
      </c>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row>
    <row r="59" spans="1:33" ht="89.25" customHeight="1">
      <c r="B59" s="40" t="s">
        <v>208</v>
      </c>
      <c r="C59" s="157" t="s">
        <v>226</v>
      </c>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row>
    <row r="60" spans="1:33">
      <c r="B60" s="40"/>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row>
    <row r="61" spans="1:33">
      <c r="B61" s="159" t="s">
        <v>327</v>
      </c>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row>
    <row r="62" spans="1:33">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row>
    <row r="63" spans="1:33" ht="12.75" customHeight="1">
      <c r="B63" s="9"/>
      <c r="C63" s="19"/>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149"/>
    </row>
    <row r="64" spans="1:33" ht="14.25" customHeight="1">
      <c r="B64" s="9"/>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150"/>
    </row>
    <row r="65" spans="2:36">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row>
    <row r="66" spans="2:36">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row>
    <row r="67" spans="2:36">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row>
    <row r="68" spans="2:36">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row>
    <row r="69" spans="2:36">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row>
    <row r="70" spans="2:36">
      <c r="B70" s="9"/>
      <c r="C70" s="9"/>
      <c r="D70" s="9"/>
      <c r="E70" s="9"/>
      <c r="F70" s="9"/>
      <c r="G70" s="9"/>
      <c r="H70" s="9"/>
      <c r="I70" s="9"/>
      <c r="J70" s="9"/>
      <c r="K70" s="151" t="e">
        <f>IF(OR(AJ75="",AJ76=""),"",CONCATENATE("*",AJ75,AJ76,"/",AJ77,"/",AJ78,"/",AJ79,"*"))</f>
        <v>#REF!</v>
      </c>
      <c r="L70" s="152"/>
      <c r="M70" s="152"/>
      <c r="N70" s="152"/>
      <c r="O70" s="152"/>
      <c r="P70" s="152"/>
      <c r="Q70" s="152"/>
      <c r="R70" s="152"/>
      <c r="S70" s="152"/>
      <c r="T70" s="152"/>
      <c r="U70" s="152"/>
      <c r="V70" s="152"/>
      <c r="W70" s="152"/>
      <c r="X70" s="152"/>
      <c r="Y70" s="152"/>
      <c r="Z70" s="152"/>
      <c r="AA70" s="152"/>
      <c r="AB70" s="152"/>
      <c r="AC70" s="152"/>
      <c r="AD70" s="152"/>
      <c r="AE70" s="9"/>
      <c r="AF70" s="9"/>
      <c r="AG70" s="9"/>
    </row>
    <row r="71" spans="2:3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row>
    <row r="72" spans="2:36">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row>
    <row r="73" spans="2:36" ht="15">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8"/>
      <c r="AI73" s="24" t="s">
        <v>359</v>
      </c>
      <c r="AJ73" s="21"/>
    </row>
    <row r="74" spans="2:36">
      <c r="AH74" s="18"/>
      <c r="AI74" s="25" t="s">
        <v>358</v>
      </c>
      <c r="AJ74" s="26">
        <f ca="1">TODAY()</f>
        <v>45428</v>
      </c>
    </row>
    <row r="75" spans="2:36">
      <c r="AH75" s="18"/>
      <c r="AI75" s="22" t="s">
        <v>353</v>
      </c>
      <c r="AJ75" s="23">
        <f>X5</f>
        <v>0</v>
      </c>
    </row>
    <row r="76" spans="2:36">
      <c r="AH76" s="18"/>
      <c r="AI76" s="22" t="s">
        <v>354</v>
      </c>
      <c r="AJ76" s="27" t="e">
        <f>#REF!</f>
        <v>#REF!</v>
      </c>
    </row>
    <row r="77" spans="2:36">
      <c r="AH77" s="18"/>
      <c r="AI77" s="22" t="s">
        <v>355</v>
      </c>
      <c r="AJ77" s="18" t="s">
        <v>357</v>
      </c>
    </row>
    <row r="78" spans="2:36">
      <c r="AH78" s="18"/>
      <c r="AI78" s="22" t="s">
        <v>356</v>
      </c>
      <c r="AJ78" s="23">
        <v>650</v>
      </c>
    </row>
    <row r="79" spans="2:36">
      <c r="AH79" s="18"/>
      <c r="AI79" s="22" t="s">
        <v>10</v>
      </c>
      <c r="AJ79" s="18" t="str">
        <f ca="1">IF(E33="",RIGHT("0"&amp;DAY(AJ74),2)&amp;RIGHT("0"&amp;MONTH(AJ74),2)&amp;YEAR(AJ74),RIGHT("0"&amp;DAY(E33),2)&amp;RIGHT("0"&amp;MONTH(E33),2)&amp;YEAR(E33))</f>
        <v>16052024</v>
      </c>
    </row>
  </sheetData>
  <mergeCells count="69">
    <mergeCell ref="R9:AG9"/>
    <mergeCell ref="AG63:AG64"/>
    <mergeCell ref="K70:AD70"/>
    <mergeCell ref="B39:B40"/>
    <mergeCell ref="AG39:AG40"/>
    <mergeCell ref="C39:AF40"/>
    <mergeCell ref="C57:AG57"/>
    <mergeCell ref="C58:AG58"/>
    <mergeCell ref="C59:AG59"/>
    <mergeCell ref="C60:AG60"/>
    <mergeCell ref="B61:AG61"/>
    <mergeCell ref="B44:AG52"/>
    <mergeCell ref="B54:AG54"/>
    <mergeCell ref="C55:AG55"/>
    <mergeCell ref="C56:AG56"/>
    <mergeCell ref="H16:Q16"/>
    <mergeCell ref="X16:AG16"/>
    <mergeCell ref="M21:U21"/>
    <mergeCell ref="M22:U22"/>
    <mergeCell ref="M23:U23"/>
    <mergeCell ref="W22:AG22"/>
    <mergeCell ref="B20:K20"/>
    <mergeCell ref="X17:AA17"/>
    <mergeCell ref="AB17:AC17"/>
    <mergeCell ref="AD17:AG17"/>
    <mergeCell ref="B19:AG19"/>
    <mergeCell ref="M20:U20"/>
    <mergeCell ref="X20:AG20"/>
    <mergeCell ref="B23:K23"/>
    <mergeCell ref="B21:K21"/>
    <mergeCell ref="B4:AG4"/>
    <mergeCell ref="H5:Q5"/>
    <mergeCell ref="X5:AG5"/>
    <mergeCell ref="H6:Q6"/>
    <mergeCell ref="X6:AG6"/>
    <mergeCell ref="X7:AG7"/>
    <mergeCell ref="B15:AG15"/>
    <mergeCell ref="B11:AG11"/>
    <mergeCell ref="H12:Q12"/>
    <mergeCell ref="X12:AG12"/>
    <mergeCell ref="X13:AG13"/>
    <mergeCell ref="X8:AG8"/>
    <mergeCell ref="J7:Q7"/>
    <mergeCell ref="H7:I7"/>
    <mergeCell ref="H8:Q8"/>
    <mergeCell ref="B9:Q9"/>
    <mergeCell ref="M24:U24"/>
    <mergeCell ref="E33:K33"/>
    <mergeCell ref="B22:K22"/>
    <mergeCell ref="B26:AG26"/>
    <mergeCell ref="B27:K27"/>
    <mergeCell ref="M30:U30"/>
    <mergeCell ref="M27:U27"/>
    <mergeCell ref="X27:AG27"/>
    <mergeCell ref="M31:U31"/>
    <mergeCell ref="B25:AG25"/>
    <mergeCell ref="B28:K28"/>
    <mergeCell ref="M28:U28"/>
    <mergeCell ref="B29:K29"/>
    <mergeCell ref="M29:U29"/>
    <mergeCell ref="B37:L37"/>
    <mergeCell ref="M37:W37"/>
    <mergeCell ref="X37:AG37"/>
    <mergeCell ref="B30:K30"/>
    <mergeCell ref="B32:AG32"/>
    <mergeCell ref="M33:AG33"/>
    <mergeCell ref="B35:K36"/>
    <mergeCell ref="M35:V36"/>
    <mergeCell ref="X35:AG36"/>
  </mergeCells>
  <pageMargins left="0.78740157480314965" right="0.23622047244094491" top="0.59055118110236227" bottom="0.39370078740157483"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T137"/>
  <sheetViews>
    <sheetView topLeftCell="AI1" zoomScale="130" zoomScaleNormal="130" workbookViewId="0">
      <selection activeCell="AK13" sqref="AK13"/>
    </sheetView>
  </sheetViews>
  <sheetFormatPr baseColWidth="10" defaultRowHeight="14.25"/>
  <cols>
    <col min="1" max="1" width="31.375" bestFit="1" customWidth="1"/>
    <col min="2" max="2" width="14" style="33" customWidth="1"/>
    <col min="3" max="3" width="2.625" customWidth="1"/>
    <col min="5" max="5" width="2.625" customWidth="1"/>
    <col min="7" max="7" width="2.625" customWidth="1"/>
    <col min="8" max="8" width="25.625" bestFit="1" customWidth="1"/>
    <col min="9" max="9" width="2.625" customWidth="1"/>
    <col min="10" max="10" width="25.5" bestFit="1" customWidth="1"/>
    <col min="11" max="11" width="2.625" customWidth="1"/>
    <col min="12" max="12" width="25.5" bestFit="1" customWidth="1"/>
    <col min="13" max="13" width="2.625" customWidth="1"/>
    <col min="14" max="14" width="26.125" bestFit="1" customWidth="1"/>
    <col min="15" max="15" width="2.625" customWidth="1"/>
    <col min="16" max="16" width="12" bestFit="1" customWidth="1"/>
    <col min="17" max="17" width="2.625" customWidth="1"/>
    <col min="18" max="18" width="17.625" bestFit="1" customWidth="1"/>
    <col min="19" max="19" width="2.625" customWidth="1"/>
    <col min="20" max="20" width="33.375" bestFit="1" customWidth="1"/>
    <col min="21" max="21" width="2.625" customWidth="1"/>
    <col min="22" max="22" width="35.875" bestFit="1" customWidth="1"/>
    <col min="23" max="23" width="2.625" customWidth="1"/>
    <col min="25" max="26" width="2.625" customWidth="1"/>
    <col min="27" max="27" width="77.125" bestFit="1" customWidth="1"/>
    <col min="28" max="28" width="2.625" customWidth="1"/>
    <col min="29" max="29" width="77.125" customWidth="1"/>
    <col min="30" max="30" width="3.625" customWidth="1"/>
    <col min="31" max="31" width="70" bestFit="1" customWidth="1"/>
    <col min="32" max="32" width="3.5" customWidth="1"/>
    <col min="33" max="33" width="69.5" bestFit="1" customWidth="1"/>
    <col min="35" max="35" width="24.5" bestFit="1" customWidth="1"/>
    <col min="37" max="37" width="15.375" bestFit="1" customWidth="1"/>
    <col min="39" max="39" width="29.625" customWidth="1"/>
    <col min="40" max="40" width="3.375" customWidth="1"/>
    <col min="41" max="41" width="25.125" bestFit="1" customWidth="1"/>
    <col min="42" max="42" width="2.625" customWidth="1"/>
    <col min="43" max="43" width="29.375" bestFit="1" customWidth="1"/>
    <col min="44" max="44" width="2.625" customWidth="1"/>
    <col min="45" max="45" width="29.375" bestFit="1" customWidth="1"/>
    <col min="46" max="46" width="8.75" customWidth="1"/>
    <col min="47" max="47" width="2.625" customWidth="1"/>
    <col min="48" max="48" width="25" customWidth="1"/>
  </cols>
  <sheetData>
    <row r="1" spans="1:46" ht="30">
      <c r="A1" t="s">
        <v>104</v>
      </c>
      <c r="B1" s="33" t="s">
        <v>235</v>
      </c>
      <c r="D1" t="s">
        <v>106</v>
      </c>
      <c r="F1" t="s">
        <v>7</v>
      </c>
      <c r="H1" t="s">
        <v>108</v>
      </c>
      <c r="J1" t="s">
        <v>109</v>
      </c>
      <c r="L1" t="s">
        <v>12</v>
      </c>
      <c r="N1" t="s">
        <v>110</v>
      </c>
      <c r="P1" t="s">
        <v>111</v>
      </c>
      <c r="R1" t="s">
        <v>112</v>
      </c>
      <c r="T1" t="s">
        <v>164</v>
      </c>
      <c r="V1" t="s">
        <v>397</v>
      </c>
      <c r="X1" t="s">
        <v>167</v>
      </c>
      <c r="AA1" t="s">
        <v>170</v>
      </c>
      <c r="AC1" t="s">
        <v>170</v>
      </c>
      <c r="AE1" t="s">
        <v>170</v>
      </c>
      <c r="AG1" t="s">
        <v>11</v>
      </c>
      <c r="AI1" s="12" t="s">
        <v>328</v>
      </c>
      <c r="AK1" s="12" t="s">
        <v>361</v>
      </c>
      <c r="AM1" s="12" t="s">
        <v>396</v>
      </c>
      <c r="AO1" s="37" t="s">
        <v>398</v>
      </c>
      <c r="AQ1" t="s">
        <v>408</v>
      </c>
      <c r="AS1" s="38" t="s">
        <v>402</v>
      </c>
      <c r="AT1" t="s">
        <v>405</v>
      </c>
    </row>
    <row r="2" spans="1:46" ht="15">
      <c r="A2" t="s">
        <v>24</v>
      </c>
      <c r="B2" s="35" t="s">
        <v>236</v>
      </c>
      <c r="F2" t="s">
        <v>108</v>
      </c>
      <c r="H2" t="s">
        <v>113</v>
      </c>
      <c r="J2" t="s">
        <v>121</v>
      </c>
      <c r="L2" t="s">
        <v>13</v>
      </c>
      <c r="N2" t="s">
        <v>400</v>
      </c>
      <c r="P2" t="s">
        <v>111</v>
      </c>
      <c r="R2" t="s">
        <v>158</v>
      </c>
      <c r="T2" t="s">
        <v>373</v>
      </c>
      <c r="X2" t="s">
        <v>374</v>
      </c>
      <c r="AA2" t="s">
        <v>185</v>
      </c>
      <c r="AC2" s="1" t="s">
        <v>182</v>
      </c>
      <c r="AE2" s="2"/>
      <c r="AG2" t="s">
        <v>203</v>
      </c>
      <c r="AI2" s="16" t="s">
        <v>329</v>
      </c>
      <c r="AK2" s="17" t="e">
        <f>IF(#REF!="","",YEARFRAC(#REF!,#REF!))</f>
        <v>#REF!</v>
      </c>
      <c r="AM2" s="34" t="e">
        <f>IF(#REF!="","",#REF!)</f>
        <v>#REF!</v>
      </c>
      <c r="AO2" s="28" t="e">
        <f>IF(AM2="","",IF(AM2&lt;=7,"Kurzzeit-Stv.",IF(AND(AM2&gt;=8,AM2&lt;=120),"Stellvertretung bis 4 Monate",IF(AM2&gt;=121,"Stellvertretung über 4 Monate"))))</f>
        <v>#REF!</v>
      </c>
      <c r="AS2" t="str">
        <f>Tabelle4[[#This Row],[KG]]</f>
        <v>LP KG</v>
      </c>
      <c r="AT2" t="s">
        <v>403</v>
      </c>
    </row>
    <row r="3" spans="1:46" ht="15">
      <c r="A3" t="s">
        <v>25</v>
      </c>
      <c r="B3" s="35" t="s">
        <v>237</v>
      </c>
      <c r="D3" t="s">
        <v>107</v>
      </c>
      <c r="F3" t="s">
        <v>109</v>
      </c>
      <c r="H3" t="s">
        <v>118</v>
      </c>
      <c r="J3" t="s">
        <v>127</v>
      </c>
      <c r="L3" t="s">
        <v>140</v>
      </c>
      <c r="N3" t="s">
        <v>399</v>
      </c>
      <c r="P3" t="s">
        <v>155</v>
      </c>
      <c r="R3" t="s">
        <v>162</v>
      </c>
      <c r="T3" t="s">
        <v>165</v>
      </c>
      <c r="X3" t="s">
        <v>383</v>
      </c>
      <c r="AA3" t="s">
        <v>171</v>
      </c>
      <c r="AC3" s="1" t="s">
        <v>183</v>
      </c>
      <c r="AE3" s="2"/>
      <c r="AG3" t="s">
        <v>213</v>
      </c>
      <c r="AI3" s="14" t="s">
        <v>330</v>
      </c>
      <c r="AM3" s="161" t="s">
        <v>410</v>
      </c>
      <c r="AQ3" t="e">
        <f>IF(AO2="","",IF(AO2="Kurzzeit-Stv.","Keine Abweichung vorgesehen",IF(AO2="Stellvertretung bis 4 Monate","Keine Kündigungsmöglichkeit",IF(AO2="Stellvertretung über 4 Monate","Nicht kündbar"))))</f>
        <v>#REF!</v>
      </c>
      <c r="AS3" t="str">
        <f>H3</f>
        <v>LP IS KG</v>
      </c>
      <c r="AT3" t="s">
        <v>403</v>
      </c>
    </row>
    <row r="4" spans="1:46" ht="15">
      <c r="A4" t="s">
        <v>26</v>
      </c>
      <c r="B4" s="35" t="s">
        <v>238</v>
      </c>
      <c r="F4" t="s">
        <v>12</v>
      </c>
      <c r="H4" t="s">
        <v>114</v>
      </c>
      <c r="J4" s="13" t="s">
        <v>124</v>
      </c>
      <c r="L4" t="s">
        <v>137</v>
      </c>
      <c r="N4" t="s">
        <v>150</v>
      </c>
      <c r="P4" t="s">
        <v>156</v>
      </c>
      <c r="R4" t="s">
        <v>159</v>
      </c>
      <c r="T4" t="s">
        <v>166</v>
      </c>
      <c r="X4" t="s">
        <v>384</v>
      </c>
      <c r="AA4" s="1" t="s">
        <v>172</v>
      </c>
      <c r="AC4" s="1" t="s">
        <v>377</v>
      </c>
      <c r="AE4" s="2"/>
      <c r="AG4" t="s">
        <v>202</v>
      </c>
      <c r="AI4" s="15" t="s">
        <v>331</v>
      </c>
      <c r="AM4" s="161"/>
      <c r="AQ4" t="e">
        <f>IF(AO2="","",IF(AO2="Kurzzeit-Stv.","",IF(AO2="Stellvertretung bis 4 Monate","Ausserordentliche Kündigungsfrist",IF(AO2="Stellvertretung über 4 Monate","Ausserordentliche Kündigungsfrist"))))</f>
        <v>#REF!</v>
      </c>
      <c r="AS4" t="str">
        <f>H4</f>
        <v>LP IF KG (ohne DAZ)</v>
      </c>
      <c r="AT4" t="s">
        <v>403</v>
      </c>
    </row>
    <row r="5" spans="1:46" ht="15">
      <c r="A5" t="s">
        <v>27</v>
      </c>
      <c r="B5" s="35" t="s">
        <v>239</v>
      </c>
      <c r="F5" t="s">
        <v>110</v>
      </c>
      <c r="H5" t="s">
        <v>119</v>
      </c>
      <c r="J5" s="13" t="s">
        <v>128</v>
      </c>
      <c r="L5" t="s">
        <v>141</v>
      </c>
      <c r="N5" t="s">
        <v>147</v>
      </c>
      <c r="P5" t="s">
        <v>157</v>
      </c>
      <c r="R5" t="s">
        <v>163</v>
      </c>
      <c r="X5" t="s">
        <v>385</v>
      </c>
      <c r="AA5" t="s">
        <v>378</v>
      </c>
      <c r="AC5" s="1" t="s">
        <v>191</v>
      </c>
      <c r="AE5" s="2" t="s">
        <v>197</v>
      </c>
      <c r="AG5" t="s">
        <v>214</v>
      </c>
      <c r="AI5" s="14" t="s">
        <v>190</v>
      </c>
      <c r="AK5" s="12" t="s">
        <v>362</v>
      </c>
      <c r="AM5" s="161"/>
      <c r="AS5" t="str">
        <f>H5</f>
        <v>LP IF für IS KG</v>
      </c>
      <c r="AT5" t="s">
        <v>403</v>
      </c>
    </row>
    <row r="6" spans="1:46" ht="15">
      <c r="A6" t="s">
        <v>28</v>
      </c>
      <c r="B6" s="35" t="s">
        <v>240</v>
      </c>
      <c r="F6" t="s">
        <v>111</v>
      </c>
      <c r="H6" t="s">
        <v>131</v>
      </c>
      <c r="J6" s="13" t="s">
        <v>132</v>
      </c>
      <c r="L6" t="s">
        <v>142</v>
      </c>
      <c r="N6" t="s">
        <v>151</v>
      </c>
      <c r="P6" t="s">
        <v>212</v>
      </c>
      <c r="R6" t="s">
        <v>160</v>
      </c>
      <c r="X6" t="s">
        <v>347</v>
      </c>
      <c r="AA6" t="s">
        <v>173</v>
      </c>
      <c r="AC6" s="1" t="s">
        <v>190</v>
      </c>
      <c r="AE6" s="29" t="s">
        <v>211</v>
      </c>
      <c r="AG6" t="s">
        <v>215</v>
      </c>
      <c r="AI6" s="15" t="s">
        <v>332</v>
      </c>
      <c r="AK6" s="17" t="e">
        <f>IF(AND(AK2&gt;59,AK2&gt;49,#REF!="Es besteht Anspruch auf Altersentlastung"),"(ab 60: 4.4%)",IF(AND(AK2&lt;60,AK2&gt;49,#REF!="Es besteht Anspruch auf Altersentlastung"),"(ab 50: 2.2%)",""))</f>
        <v>#REF!</v>
      </c>
      <c r="AM6" s="161"/>
      <c r="AS6" t="str">
        <f t="shared" ref="AS6:AS24" si="0">H6</f>
        <v>LP Entl. KLP IS KG</v>
      </c>
      <c r="AT6" t="s">
        <v>403</v>
      </c>
    </row>
    <row r="7" spans="1:46" ht="30">
      <c r="A7" t="s">
        <v>105</v>
      </c>
      <c r="B7" s="35" t="s">
        <v>241</v>
      </c>
      <c r="F7" t="s">
        <v>112</v>
      </c>
      <c r="H7" t="s">
        <v>115</v>
      </c>
      <c r="J7" t="s">
        <v>125</v>
      </c>
      <c r="L7" t="s">
        <v>138</v>
      </c>
      <c r="N7" t="s">
        <v>152</v>
      </c>
      <c r="R7" t="s">
        <v>352</v>
      </c>
      <c r="X7" t="s">
        <v>169</v>
      </c>
      <c r="AA7" t="s">
        <v>174</v>
      </c>
      <c r="AC7" s="1" t="s">
        <v>379</v>
      </c>
      <c r="AE7" s="31" t="s">
        <v>198</v>
      </c>
      <c r="AG7" t="s">
        <v>216</v>
      </c>
      <c r="AI7" s="14" t="s">
        <v>333</v>
      </c>
      <c r="AM7" s="161"/>
      <c r="AO7" s="37" t="s">
        <v>407</v>
      </c>
      <c r="AS7" t="str">
        <f t="shared" si="0"/>
        <v>LP DAZ KG (IF besoldet)</v>
      </c>
      <c r="AT7" t="s">
        <v>403</v>
      </c>
    </row>
    <row r="8" spans="1:46" ht="15">
      <c r="A8" t="s">
        <v>29</v>
      </c>
      <c r="B8" s="35" t="s">
        <v>242</v>
      </c>
      <c r="F8" t="s">
        <v>164</v>
      </c>
      <c r="H8" t="s">
        <v>116</v>
      </c>
      <c r="J8" s="13" t="s">
        <v>122</v>
      </c>
      <c r="L8" t="s">
        <v>135</v>
      </c>
      <c r="N8" t="s">
        <v>148</v>
      </c>
      <c r="R8" t="s">
        <v>161</v>
      </c>
      <c r="X8" t="s">
        <v>168</v>
      </c>
      <c r="AA8" t="s">
        <v>175</v>
      </c>
      <c r="AC8" s="1" t="s">
        <v>189</v>
      </c>
      <c r="AE8" s="29" t="s">
        <v>199</v>
      </c>
      <c r="AG8" t="s">
        <v>217</v>
      </c>
      <c r="AI8" s="15" t="s">
        <v>339</v>
      </c>
      <c r="AM8" s="161"/>
      <c r="AO8" s="28" t="e">
        <f>IF(COUNTIF(#REF!,"Ja")&gt;0,"Ja","Nein")</f>
        <v>#REF!</v>
      </c>
      <c r="AS8" t="str">
        <f t="shared" si="0"/>
        <v>LP DAZ KG</v>
      </c>
      <c r="AT8" t="s">
        <v>403</v>
      </c>
    </row>
    <row r="9" spans="1:46" ht="15">
      <c r="A9" t="s">
        <v>99</v>
      </c>
      <c r="B9" s="35" t="s">
        <v>243</v>
      </c>
      <c r="H9" t="s">
        <v>319</v>
      </c>
      <c r="J9" t="s">
        <v>321</v>
      </c>
      <c r="L9" t="s">
        <v>322</v>
      </c>
      <c r="N9" t="s">
        <v>145</v>
      </c>
      <c r="R9" t="s">
        <v>372</v>
      </c>
      <c r="X9" t="s">
        <v>8</v>
      </c>
      <c r="AA9" t="s">
        <v>176</v>
      </c>
      <c r="AC9" s="1" t="s">
        <v>186</v>
      </c>
      <c r="AE9" s="31" t="s">
        <v>210</v>
      </c>
      <c r="AG9" t="s">
        <v>388</v>
      </c>
      <c r="AI9" s="14" t="s">
        <v>334</v>
      </c>
      <c r="AM9" s="161"/>
      <c r="AS9" t="str">
        <f t="shared" si="0"/>
        <v>LP DAZ Asyl KG (IF besoldet)</v>
      </c>
      <c r="AT9" t="s">
        <v>403</v>
      </c>
    </row>
    <row r="10" spans="1:46" ht="15.6" customHeight="1">
      <c r="A10" t="s">
        <v>30</v>
      </c>
      <c r="B10" s="35" t="s">
        <v>244</v>
      </c>
      <c r="H10" t="s">
        <v>117</v>
      </c>
      <c r="J10" s="13" t="s">
        <v>123</v>
      </c>
      <c r="L10" t="s">
        <v>136</v>
      </c>
      <c r="N10" t="s">
        <v>323</v>
      </c>
      <c r="X10" t="s">
        <v>387</v>
      </c>
      <c r="AA10" t="s">
        <v>177</v>
      </c>
      <c r="AC10" s="11" t="s">
        <v>229</v>
      </c>
      <c r="AE10" s="29" t="s">
        <v>346</v>
      </c>
      <c r="AG10" t="s">
        <v>389</v>
      </c>
      <c r="AI10" s="15" t="s">
        <v>345</v>
      </c>
      <c r="AM10" s="36" t="s">
        <v>406</v>
      </c>
      <c r="AS10" t="str">
        <f t="shared" si="0"/>
        <v>LP DAZ Asyl KG</v>
      </c>
      <c r="AT10" t="s">
        <v>403</v>
      </c>
    </row>
    <row r="11" spans="1:46" ht="15">
      <c r="A11" t="s">
        <v>31</v>
      </c>
      <c r="B11" s="35" t="s">
        <v>245</v>
      </c>
      <c r="H11" t="s">
        <v>130</v>
      </c>
      <c r="J11" t="s">
        <v>133</v>
      </c>
      <c r="L11" t="s">
        <v>143</v>
      </c>
      <c r="N11" t="s">
        <v>146</v>
      </c>
      <c r="X11" t="s">
        <v>386</v>
      </c>
      <c r="AA11" t="s">
        <v>178</v>
      </c>
      <c r="AC11" s="1" t="s">
        <v>192</v>
      </c>
      <c r="AE11" s="31" t="s">
        <v>199</v>
      </c>
      <c r="AI11" s="13" t="s">
        <v>335</v>
      </c>
      <c r="AS11" t="str">
        <f t="shared" si="0"/>
        <v>Lekt. zusätz. LP IS KG</v>
      </c>
      <c r="AT11" t="s">
        <v>403</v>
      </c>
    </row>
    <row r="12" spans="1:46" ht="15">
      <c r="A12" t="s">
        <v>32</v>
      </c>
      <c r="B12" s="35" t="s">
        <v>246</v>
      </c>
      <c r="H12" t="s">
        <v>232</v>
      </c>
      <c r="J12" s="13" t="s">
        <v>233</v>
      </c>
      <c r="L12" t="s">
        <v>234</v>
      </c>
      <c r="N12" t="s">
        <v>153</v>
      </c>
      <c r="X12" t="s">
        <v>348</v>
      </c>
      <c r="AA12" t="s">
        <v>179</v>
      </c>
      <c r="AC12" s="1" t="s">
        <v>172</v>
      </c>
      <c r="AE12" s="29" t="s">
        <v>231</v>
      </c>
      <c r="AI12" s="15" t="s">
        <v>336</v>
      </c>
      <c r="AS12" t="str">
        <f t="shared" si="0"/>
        <v>KA II KG</v>
      </c>
      <c r="AT12" t="s">
        <v>404</v>
      </c>
    </row>
    <row r="13" spans="1:46" ht="15">
      <c r="A13" t="s">
        <v>33</v>
      </c>
      <c r="B13" s="35" t="s">
        <v>247</v>
      </c>
      <c r="H13" t="s">
        <v>129</v>
      </c>
      <c r="J13" t="s">
        <v>134</v>
      </c>
      <c r="L13" t="s">
        <v>144</v>
      </c>
      <c r="N13" t="s">
        <v>401</v>
      </c>
      <c r="X13" t="s">
        <v>350</v>
      </c>
      <c r="AA13" t="s">
        <v>180</v>
      </c>
      <c r="AC13" s="1" t="s">
        <v>390</v>
      </c>
      <c r="AE13" s="2"/>
      <c r="AI13" s="14" t="s">
        <v>337</v>
      </c>
      <c r="AS13" t="str">
        <f t="shared" si="0"/>
        <v>KA II IS KG</v>
      </c>
      <c r="AT13" t="s">
        <v>404</v>
      </c>
    </row>
    <row r="14" spans="1:46" ht="15">
      <c r="A14" t="s">
        <v>34</v>
      </c>
      <c r="B14" s="35" t="s">
        <v>248</v>
      </c>
      <c r="H14" t="s">
        <v>120</v>
      </c>
      <c r="J14" t="s">
        <v>126</v>
      </c>
      <c r="L14" t="s">
        <v>139</v>
      </c>
      <c r="N14" t="s">
        <v>154</v>
      </c>
      <c r="X14" t="s">
        <v>349</v>
      </c>
      <c r="AA14" t="s">
        <v>375</v>
      </c>
      <c r="AC14" s="1" t="s">
        <v>391</v>
      </c>
      <c r="AE14" s="2"/>
      <c r="AI14" s="15" t="s">
        <v>338</v>
      </c>
      <c r="AS14" t="str">
        <f t="shared" si="0"/>
        <v>KA I KG</v>
      </c>
      <c r="AT14" t="s">
        <v>404</v>
      </c>
    </row>
    <row r="15" spans="1:46" ht="15">
      <c r="A15" t="s">
        <v>35</v>
      </c>
      <c r="B15" s="35" t="s">
        <v>249</v>
      </c>
      <c r="H15" t="s">
        <v>320</v>
      </c>
      <c r="J15" t="s">
        <v>325</v>
      </c>
      <c r="L15" t="s">
        <v>326</v>
      </c>
      <c r="N15" t="s">
        <v>149</v>
      </c>
      <c r="X15" t="s">
        <v>351</v>
      </c>
      <c r="AA15" s="1" t="s">
        <v>376</v>
      </c>
      <c r="AC15" s="1" t="s">
        <v>392</v>
      </c>
      <c r="AE15" s="2"/>
      <c r="AI15" s="14" t="s">
        <v>340</v>
      </c>
      <c r="AS15" t="str">
        <f t="shared" si="0"/>
        <v>KA I IS KG</v>
      </c>
      <c r="AT15" t="s">
        <v>404</v>
      </c>
    </row>
    <row r="16" spans="1:46" ht="15">
      <c r="A16" t="s">
        <v>36</v>
      </c>
      <c r="B16" s="35" t="s">
        <v>250</v>
      </c>
      <c r="H16" t="s">
        <v>372</v>
      </c>
      <c r="J16" t="s">
        <v>372</v>
      </c>
      <c r="L16" t="s">
        <v>372</v>
      </c>
      <c r="N16" t="s">
        <v>324</v>
      </c>
      <c r="X16" t="s">
        <v>382</v>
      </c>
      <c r="AA16" s="14" t="s">
        <v>181</v>
      </c>
      <c r="AC16" s="15" t="s">
        <v>380</v>
      </c>
      <c r="AE16" s="2"/>
      <c r="AI16" s="15" t="s">
        <v>341</v>
      </c>
      <c r="AS16" t="str">
        <f t="shared" si="0"/>
        <v>Sozialpädagogik</v>
      </c>
      <c r="AT16" t="s">
        <v>404</v>
      </c>
    </row>
    <row r="17" spans="1:46" ht="15">
      <c r="A17" t="s">
        <v>37</v>
      </c>
      <c r="B17" s="35" t="s">
        <v>251</v>
      </c>
      <c r="H17" t="s">
        <v>212</v>
      </c>
      <c r="J17" t="s">
        <v>212</v>
      </c>
      <c r="L17" t="s">
        <v>212</v>
      </c>
      <c r="N17" t="s">
        <v>372</v>
      </c>
      <c r="X17" t="s">
        <v>393</v>
      </c>
      <c r="AA17" s="1" t="s">
        <v>377</v>
      </c>
      <c r="AC17" s="30" t="s">
        <v>381</v>
      </c>
      <c r="AE17" s="31" t="s">
        <v>231</v>
      </c>
      <c r="AI17" s="14" t="s">
        <v>342</v>
      </c>
      <c r="AS17" t="str">
        <f t="shared" si="0"/>
        <v>Schulpool</v>
      </c>
      <c r="AT17" t="s">
        <v>403</v>
      </c>
    </row>
    <row r="18" spans="1:46" ht="15">
      <c r="A18" t="s">
        <v>38</v>
      </c>
      <c r="B18" s="35" t="s">
        <v>252</v>
      </c>
      <c r="H18" t="s">
        <v>362</v>
      </c>
      <c r="J18" t="s">
        <v>362</v>
      </c>
      <c r="L18" t="s">
        <v>362</v>
      </c>
      <c r="N18" t="s">
        <v>212</v>
      </c>
      <c r="X18" t="s">
        <v>394</v>
      </c>
      <c r="AA18" s="15" t="s">
        <v>182</v>
      </c>
      <c r="AC18" s="15" t="s">
        <v>187</v>
      </c>
      <c r="AE18" s="29" t="s">
        <v>209</v>
      </c>
      <c r="AI18" s="15" t="s">
        <v>344</v>
      </c>
      <c r="AS18" t="str">
        <f t="shared" si="0"/>
        <v>Altersentlastung</v>
      </c>
      <c r="AT18" t="s">
        <v>403</v>
      </c>
    </row>
    <row r="19" spans="1:46" ht="15">
      <c r="A19" t="s">
        <v>39</v>
      </c>
      <c r="B19" s="35" t="s">
        <v>253</v>
      </c>
      <c r="N19" t="s">
        <v>362</v>
      </c>
      <c r="X19" t="s">
        <v>395</v>
      </c>
      <c r="AA19" s="1" t="s">
        <v>183</v>
      </c>
      <c r="AC19" s="30" t="s">
        <v>193</v>
      </c>
      <c r="AE19" s="31" t="s">
        <v>200</v>
      </c>
      <c r="AI19" s="14" t="s">
        <v>343</v>
      </c>
      <c r="AS19">
        <f t="shared" si="0"/>
        <v>0</v>
      </c>
    </row>
    <row r="20" spans="1:46" ht="15">
      <c r="A20" t="s">
        <v>40</v>
      </c>
      <c r="B20" s="35" t="s">
        <v>254</v>
      </c>
      <c r="AA20" s="28" t="s">
        <v>184</v>
      </c>
      <c r="AC20" s="15" t="s">
        <v>194</v>
      </c>
      <c r="AE20" s="29" t="s">
        <v>201</v>
      </c>
      <c r="AS20">
        <f t="shared" si="0"/>
        <v>0</v>
      </c>
    </row>
    <row r="21" spans="1:46" ht="15">
      <c r="A21" t="s">
        <v>41</v>
      </c>
      <c r="B21" s="35" t="s">
        <v>255</v>
      </c>
      <c r="AA21" s="1" t="s">
        <v>228</v>
      </c>
      <c r="AC21" s="30" t="s">
        <v>195</v>
      </c>
      <c r="AE21" s="31" t="s">
        <v>230</v>
      </c>
      <c r="AS21">
        <f t="shared" si="0"/>
        <v>0</v>
      </c>
    </row>
    <row r="22" spans="1:46" ht="15">
      <c r="A22" t="s">
        <v>42</v>
      </c>
      <c r="B22" s="35" t="s">
        <v>256</v>
      </c>
      <c r="AC22" s="15" t="s">
        <v>188</v>
      </c>
      <c r="AE22" s="29" t="s">
        <v>199</v>
      </c>
      <c r="AS22">
        <f t="shared" si="0"/>
        <v>0</v>
      </c>
    </row>
    <row r="23" spans="1:46" ht="15">
      <c r="A23" t="s">
        <v>43</v>
      </c>
      <c r="B23" s="35" t="s">
        <v>257</v>
      </c>
      <c r="AC23" s="30" t="s">
        <v>196</v>
      </c>
      <c r="AE23" s="31" t="s">
        <v>199</v>
      </c>
      <c r="AS23">
        <f t="shared" si="0"/>
        <v>0</v>
      </c>
    </row>
    <row r="24" spans="1:46" ht="15">
      <c r="A24" t="s">
        <v>44</v>
      </c>
      <c r="B24" s="35" t="s">
        <v>258</v>
      </c>
      <c r="AS24">
        <f t="shared" si="0"/>
        <v>0</v>
      </c>
    </row>
    <row r="25" spans="1:46" ht="15">
      <c r="A25" t="s">
        <v>45</v>
      </c>
      <c r="B25" s="35" t="s">
        <v>259</v>
      </c>
      <c r="AS25" t="str">
        <f>J2</f>
        <v>LP BS</v>
      </c>
      <c r="AT25" t="s">
        <v>403</v>
      </c>
    </row>
    <row r="26" spans="1:46" ht="15">
      <c r="A26" t="s">
        <v>46</v>
      </c>
      <c r="B26" s="35" t="s">
        <v>260</v>
      </c>
      <c r="AS26" t="str">
        <f t="shared" ref="AS26:AS47" si="1">J3</f>
        <v>LP IS BS</v>
      </c>
      <c r="AT26" t="s">
        <v>403</v>
      </c>
    </row>
    <row r="27" spans="1:46" ht="15">
      <c r="A27" t="s">
        <v>261</v>
      </c>
      <c r="B27" s="35" t="s">
        <v>262</v>
      </c>
      <c r="AS27" t="str">
        <f t="shared" si="1"/>
        <v>LP IF BS (ohne DAZ)</v>
      </c>
      <c r="AT27" t="s">
        <v>403</v>
      </c>
    </row>
    <row r="28" spans="1:46" ht="15">
      <c r="A28" t="s">
        <v>47</v>
      </c>
      <c r="B28" s="35" t="s">
        <v>263</v>
      </c>
      <c r="AS28" t="str">
        <f t="shared" si="1"/>
        <v>LP IF für IS BS</v>
      </c>
      <c r="AT28" t="s">
        <v>403</v>
      </c>
    </row>
    <row r="29" spans="1:46" ht="15">
      <c r="A29" t="s">
        <v>48</v>
      </c>
      <c r="B29" s="35" t="s">
        <v>264</v>
      </c>
      <c r="AS29" t="str">
        <f t="shared" si="1"/>
        <v>LP Entl. KLP IS BS</v>
      </c>
      <c r="AT29" t="s">
        <v>403</v>
      </c>
    </row>
    <row r="30" spans="1:46" ht="15">
      <c r="A30" t="s">
        <v>49</v>
      </c>
      <c r="B30" s="35" t="s">
        <v>265</v>
      </c>
      <c r="AS30" t="str">
        <f t="shared" si="1"/>
        <v>LP DAZ BS (IF besoldet)</v>
      </c>
      <c r="AT30" t="s">
        <v>403</v>
      </c>
    </row>
    <row r="31" spans="1:46" ht="15">
      <c r="A31" t="s">
        <v>50</v>
      </c>
      <c r="B31" s="35" t="s">
        <v>266</v>
      </c>
      <c r="AS31" t="str">
        <f t="shared" si="1"/>
        <v>LP DAZ BS</v>
      </c>
      <c r="AT31" t="s">
        <v>403</v>
      </c>
    </row>
    <row r="32" spans="1:46" ht="15">
      <c r="A32" t="s">
        <v>51</v>
      </c>
      <c r="B32" s="35" t="s">
        <v>267</v>
      </c>
      <c r="AS32" t="str">
        <f t="shared" si="1"/>
        <v>LP DAZ Asyl BS (IF besoldet)</v>
      </c>
      <c r="AT32" t="s">
        <v>403</v>
      </c>
    </row>
    <row r="33" spans="1:46" ht="15">
      <c r="A33" t="s">
        <v>52</v>
      </c>
      <c r="B33" s="35" t="s">
        <v>268</v>
      </c>
      <c r="AS33" t="str">
        <f t="shared" si="1"/>
        <v>LP DAZ Asyl BS</v>
      </c>
      <c r="AT33" t="s">
        <v>403</v>
      </c>
    </row>
    <row r="34" spans="1:46" ht="15">
      <c r="A34" t="s">
        <v>53</v>
      </c>
      <c r="B34" s="35" t="s">
        <v>269</v>
      </c>
      <c r="AS34" t="str">
        <f t="shared" si="1"/>
        <v>Lekt. zusätz. LP IS BS</v>
      </c>
      <c r="AT34" t="s">
        <v>403</v>
      </c>
    </row>
    <row r="35" spans="1:46" ht="15">
      <c r="A35" t="s">
        <v>54</v>
      </c>
      <c r="B35" s="35" t="s">
        <v>270</v>
      </c>
      <c r="AS35" t="str">
        <f t="shared" si="1"/>
        <v>KA II BS</v>
      </c>
      <c r="AT35" t="s">
        <v>404</v>
      </c>
    </row>
    <row r="36" spans="1:46" ht="15">
      <c r="A36" t="s">
        <v>55</v>
      </c>
      <c r="B36" s="35" t="s">
        <v>271</v>
      </c>
      <c r="AS36" t="str">
        <f t="shared" si="1"/>
        <v>KA II IS BS</v>
      </c>
      <c r="AT36" t="s">
        <v>404</v>
      </c>
    </row>
    <row r="37" spans="1:46" ht="15">
      <c r="A37" t="s">
        <v>56</v>
      </c>
      <c r="B37" s="35" t="s">
        <v>272</v>
      </c>
      <c r="AS37" t="str">
        <f t="shared" si="1"/>
        <v>KA I BS</v>
      </c>
      <c r="AT37" t="s">
        <v>404</v>
      </c>
    </row>
    <row r="38" spans="1:46" ht="15">
      <c r="A38" t="s">
        <v>57</v>
      </c>
      <c r="B38" s="35" t="s">
        <v>273</v>
      </c>
      <c r="AS38" t="str">
        <f t="shared" si="1"/>
        <v>KA I IS BS</v>
      </c>
      <c r="AT38" t="s">
        <v>404</v>
      </c>
    </row>
    <row r="39" spans="1:46" ht="15">
      <c r="A39" t="s">
        <v>58</v>
      </c>
      <c r="B39" s="35" t="s">
        <v>274</v>
      </c>
      <c r="AS39" t="str">
        <f t="shared" si="1"/>
        <v>Sozialpädagogik</v>
      </c>
      <c r="AT39" t="s">
        <v>404</v>
      </c>
    </row>
    <row r="40" spans="1:46" ht="15">
      <c r="A40" t="s">
        <v>59</v>
      </c>
      <c r="B40" s="35" t="s">
        <v>275</v>
      </c>
      <c r="AS40" t="str">
        <f t="shared" si="1"/>
        <v>Schulpool</v>
      </c>
      <c r="AT40" t="s">
        <v>403</v>
      </c>
    </row>
    <row r="41" spans="1:46" ht="15">
      <c r="A41" t="s">
        <v>60</v>
      </c>
      <c r="B41" s="35" t="s">
        <v>276</v>
      </c>
      <c r="AS41" t="str">
        <f t="shared" si="1"/>
        <v>Altersentlastung</v>
      </c>
      <c r="AT41" t="s">
        <v>403</v>
      </c>
    </row>
    <row r="42" spans="1:46" ht="15">
      <c r="A42" t="s">
        <v>100</v>
      </c>
      <c r="B42" s="35" t="s">
        <v>277</v>
      </c>
      <c r="AS42">
        <f t="shared" si="1"/>
        <v>0</v>
      </c>
    </row>
    <row r="43" spans="1:46" ht="15">
      <c r="A43" t="s">
        <v>61</v>
      </c>
      <c r="B43" s="35" t="s">
        <v>278</v>
      </c>
      <c r="AS43">
        <f t="shared" si="1"/>
        <v>0</v>
      </c>
    </row>
    <row r="44" spans="1:46" ht="15">
      <c r="A44" t="s">
        <v>62</v>
      </c>
      <c r="B44" s="35" t="s">
        <v>279</v>
      </c>
      <c r="AS44">
        <f t="shared" si="1"/>
        <v>0</v>
      </c>
    </row>
    <row r="45" spans="1:46" ht="15">
      <c r="A45" t="s">
        <v>63</v>
      </c>
      <c r="B45" s="35" t="s">
        <v>280</v>
      </c>
      <c r="AS45">
        <f t="shared" si="1"/>
        <v>0</v>
      </c>
    </row>
    <row r="46" spans="1:46" ht="15">
      <c r="A46" t="s">
        <v>64</v>
      </c>
      <c r="B46" s="35" t="s">
        <v>281</v>
      </c>
      <c r="AS46">
        <f t="shared" si="1"/>
        <v>0</v>
      </c>
    </row>
    <row r="47" spans="1:46" ht="15">
      <c r="A47" t="s">
        <v>65</v>
      </c>
      <c r="B47" s="35" t="s">
        <v>282</v>
      </c>
      <c r="AS47">
        <f t="shared" si="1"/>
        <v>0</v>
      </c>
    </row>
    <row r="48" spans="1:46" ht="15">
      <c r="A48" t="s">
        <v>66</v>
      </c>
      <c r="B48" s="35" t="s">
        <v>283</v>
      </c>
      <c r="AS48" t="str">
        <f>L2</f>
        <v>LP PS</v>
      </c>
      <c r="AT48" t="s">
        <v>403</v>
      </c>
    </row>
    <row r="49" spans="1:46" ht="15">
      <c r="A49" t="s">
        <v>67</v>
      </c>
      <c r="B49" s="35" t="s">
        <v>284</v>
      </c>
      <c r="AS49" t="str">
        <f t="shared" ref="AS49:AS70" si="2">L3</f>
        <v>LP IS PS</v>
      </c>
      <c r="AT49" t="s">
        <v>403</v>
      </c>
    </row>
    <row r="50" spans="1:46" ht="15">
      <c r="A50" t="s">
        <v>68</v>
      </c>
      <c r="B50" s="35" t="s">
        <v>285</v>
      </c>
      <c r="AS50" t="str">
        <f t="shared" si="2"/>
        <v>LP IF PS (ohne DAZ)</v>
      </c>
      <c r="AT50" t="s">
        <v>403</v>
      </c>
    </row>
    <row r="51" spans="1:46" ht="15">
      <c r="A51" t="s">
        <v>69</v>
      </c>
      <c r="B51" s="35" t="s">
        <v>286</v>
      </c>
      <c r="AS51" t="str">
        <f t="shared" si="2"/>
        <v>LP IF für IS PS</v>
      </c>
      <c r="AT51" t="s">
        <v>403</v>
      </c>
    </row>
    <row r="52" spans="1:46" ht="15">
      <c r="A52" t="s">
        <v>70</v>
      </c>
      <c r="B52" s="35" t="s">
        <v>287</v>
      </c>
      <c r="AS52" t="str">
        <f t="shared" si="2"/>
        <v>LP Entl. KLP IS PS</v>
      </c>
      <c r="AT52" t="s">
        <v>403</v>
      </c>
    </row>
    <row r="53" spans="1:46" ht="15">
      <c r="A53" t="s">
        <v>71</v>
      </c>
      <c r="B53" s="35" t="s">
        <v>288</v>
      </c>
      <c r="AS53" t="str">
        <f t="shared" si="2"/>
        <v>LP DAZ PS (IF besoldet)</v>
      </c>
      <c r="AT53" t="s">
        <v>403</v>
      </c>
    </row>
    <row r="54" spans="1:46" ht="15">
      <c r="A54" t="s">
        <v>72</v>
      </c>
      <c r="B54" s="35" t="s">
        <v>289</v>
      </c>
      <c r="AS54" t="str">
        <f t="shared" si="2"/>
        <v>LP DAZ PS</v>
      </c>
      <c r="AT54" t="s">
        <v>403</v>
      </c>
    </row>
    <row r="55" spans="1:46" ht="15">
      <c r="A55" t="s">
        <v>73</v>
      </c>
      <c r="B55" s="35" t="s">
        <v>290</v>
      </c>
      <c r="AS55" t="str">
        <f t="shared" si="2"/>
        <v>LP DAZ Asyl PS (IF besoldet)</v>
      </c>
      <c r="AT55" t="s">
        <v>403</v>
      </c>
    </row>
    <row r="56" spans="1:46" ht="15">
      <c r="A56" t="s">
        <v>74</v>
      </c>
      <c r="B56" s="35" t="s">
        <v>291</v>
      </c>
      <c r="AS56" t="str">
        <f t="shared" si="2"/>
        <v>LP DAZ Asyl PS</v>
      </c>
      <c r="AT56" t="s">
        <v>403</v>
      </c>
    </row>
    <row r="57" spans="1:46" ht="15">
      <c r="A57" t="s">
        <v>75</v>
      </c>
      <c r="B57" s="35" t="s">
        <v>292</v>
      </c>
      <c r="AS57" t="str">
        <f t="shared" si="2"/>
        <v>Lekt. zusätz. LP IS PS</v>
      </c>
      <c r="AT57" t="s">
        <v>403</v>
      </c>
    </row>
    <row r="58" spans="1:46" ht="15">
      <c r="A58" t="s">
        <v>101</v>
      </c>
      <c r="B58" s="35" t="s">
        <v>293</v>
      </c>
      <c r="AS58" t="str">
        <f t="shared" si="2"/>
        <v>KA II PS</v>
      </c>
      <c r="AT58" t="s">
        <v>404</v>
      </c>
    </row>
    <row r="59" spans="1:46" ht="15">
      <c r="A59" t="s">
        <v>76</v>
      </c>
      <c r="B59" s="35" t="s">
        <v>294</v>
      </c>
      <c r="AS59" t="str">
        <f t="shared" si="2"/>
        <v>KA II IS PS</v>
      </c>
      <c r="AT59" t="s">
        <v>404</v>
      </c>
    </row>
    <row r="60" spans="1:46" ht="15">
      <c r="A60" t="s">
        <v>77</v>
      </c>
      <c r="B60" s="35" t="s">
        <v>295</v>
      </c>
      <c r="AS60" t="str">
        <f t="shared" si="2"/>
        <v>KA I PS</v>
      </c>
      <c r="AT60" t="s">
        <v>404</v>
      </c>
    </row>
    <row r="61" spans="1:46" ht="15">
      <c r="A61" t="s">
        <v>78</v>
      </c>
      <c r="B61" s="35" t="s">
        <v>296</v>
      </c>
      <c r="AS61" t="str">
        <f t="shared" si="2"/>
        <v>KA I IS PS</v>
      </c>
      <c r="AT61" t="s">
        <v>404</v>
      </c>
    </row>
    <row r="62" spans="1:46" ht="15">
      <c r="A62" t="s">
        <v>79</v>
      </c>
      <c r="B62" s="35" t="s">
        <v>297</v>
      </c>
      <c r="AS62" t="str">
        <f t="shared" si="2"/>
        <v>Sozialpädagogik</v>
      </c>
      <c r="AT62" t="s">
        <v>404</v>
      </c>
    </row>
    <row r="63" spans="1:46" ht="15">
      <c r="A63" t="s">
        <v>80</v>
      </c>
      <c r="B63" s="35" t="s">
        <v>298</v>
      </c>
      <c r="AS63" t="str">
        <f t="shared" si="2"/>
        <v>Schulpool</v>
      </c>
      <c r="AT63" t="s">
        <v>403</v>
      </c>
    </row>
    <row r="64" spans="1:46" ht="15">
      <c r="A64" t="s">
        <v>81</v>
      </c>
      <c r="B64" s="35" t="s">
        <v>299</v>
      </c>
      <c r="AS64" t="str">
        <f t="shared" si="2"/>
        <v>Altersentlastung</v>
      </c>
      <c r="AT64" t="s">
        <v>403</v>
      </c>
    </row>
    <row r="65" spans="1:46" ht="15">
      <c r="A65" t="s">
        <v>82</v>
      </c>
      <c r="B65" s="35" t="s">
        <v>300</v>
      </c>
      <c r="AS65">
        <f t="shared" si="2"/>
        <v>0</v>
      </c>
    </row>
    <row r="66" spans="1:46" ht="15">
      <c r="A66" t="s">
        <v>83</v>
      </c>
      <c r="B66" s="35" t="s">
        <v>301</v>
      </c>
      <c r="AS66">
        <f t="shared" si="2"/>
        <v>0</v>
      </c>
    </row>
    <row r="67" spans="1:46" ht="15">
      <c r="A67" t="s">
        <v>84</v>
      </c>
      <c r="B67" s="35" t="s">
        <v>302</v>
      </c>
      <c r="AS67">
        <f t="shared" si="2"/>
        <v>0</v>
      </c>
    </row>
    <row r="68" spans="1:46" ht="15">
      <c r="A68" t="s">
        <v>103</v>
      </c>
      <c r="B68" s="35" t="s">
        <v>303</v>
      </c>
      <c r="AS68">
        <f t="shared" si="2"/>
        <v>0</v>
      </c>
    </row>
    <row r="69" spans="1:46" ht="15">
      <c r="A69" t="s">
        <v>85</v>
      </c>
      <c r="B69" s="35" t="s">
        <v>304</v>
      </c>
      <c r="AS69">
        <f t="shared" si="2"/>
        <v>0</v>
      </c>
    </row>
    <row r="70" spans="1:46" ht="15">
      <c r="A70" t="s">
        <v>86</v>
      </c>
      <c r="B70" s="35" t="s">
        <v>305</v>
      </c>
      <c r="AS70">
        <f t="shared" si="2"/>
        <v>0</v>
      </c>
    </row>
    <row r="71" spans="1:46" ht="15">
      <c r="A71" t="s">
        <v>87</v>
      </c>
      <c r="B71" s="35" t="s">
        <v>306</v>
      </c>
      <c r="AS71" t="str">
        <f>N2</f>
        <v>LP Sek (Basis 28 Wochenlekt.)</v>
      </c>
      <c r="AT71" t="s">
        <v>403</v>
      </c>
    </row>
    <row r="72" spans="1:46" ht="15">
      <c r="A72" t="s">
        <v>88</v>
      </c>
      <c r="B72" s="35" t="s">
        <v>307</v>
      </c>
      <c r="AS72" t="str">
        <f t="shared" ref="AS72:AS85" si="3">N3</f>
        <v>FLP Sek (Basis 29 Wochenlekt.)</v>
      </c>
      <c r="AT72" t="s">
        <v>403</v>
      </c>
    </row>
    <row r="73" spans="1:46" ht="15">
      <c r="A73" t="s">
        <v>102</v>
      </c>
      <c r="B73" s="35" t="s">
        <v>308</v>
      </c>
      <c r="AS73" t="str">
        <f t="shared" si="3"/>
        <v>LP IS Sek</v>
      </c>
      <c r="AT73" t="s">
        <v>403</v>
      </c>
    </row>
    <row r="74" spans="1:46" ht="15">
      <c r="A74" t="s">
        <v>89</v>
      </c>
      <c r="B74" s="35" t="s">
        <v>309</v>
      </c>
      <c r="AS74" t="str">
        <f t="shared" si="3"/>
        <v>LP IF Sek (ohne DAZ)</v>
      </c>
      <c r="AT74" t="s">
        <v>403</v>
      </c>
    </row>
    <row r="75" spans="1:46" ht="15">
      <c r="A75" t="s">
        <v>90</v>
      </c>
      <c r="B75" s="35" t="s">
        <v>310</v>
      </c>
      <c r="AS75" t="str">
        <f t="shared" si="3"/>
        <v>LP IF für IS Sek</v>
      </c>
      <c r="AT75" t="s">
        <v>403</v>
      </c>
    </row>
    <row r="76" spans="1:46" ht="15">
      <c r="A76" t="s">
        <v>91</v>
      </c>
      <c r="B76" s="35" t="s">
        <v>311</v>
      </c>
      <c r="AS76" t="str">
        <f t="shared" si="3"/>
        <v>LP Entl. KLP IS Sek</v>
      </c>
      <c r="AT76" t="s">
        <v>403</v>
      </c>
    </row>
    <row r="77" spans="1:46" ht="15">
      <c r="A77" t="s">
        <v>92</v>
      </c>
      <c r="B77" s="35" t="s">
        <v>312</v>
      </c>
      <c r="AS77" t="str">
        <f t="shared" si="3"/>
        <v>LP DAZ Sek (IF besoldet)</v>
      </c>
      <c r="AT77" t="s">
        <v>403</v>
      </c>
    </row>
    <row r="78" spans="1:46" ht="15">
      <c r="A78" t="s">
        <v>93</v>
      </c>
      <c r="B78" s="35" t="s">
        <v>313</v>
      </c>
      <c r="AS78" t="str">
        <f t="shared" si="3"/>
        <v>LP DAZ Sek</v>
      </c>
      <c r="AT78" t="s">
        <v>403</v>
      </c>
    </row>
    <row r="79" spans="1:46" ht="15">
      <c r="A79" t="s">
        <v>94</v>
      </c>
      <c r="B79" s="35" t="s">
        <v>314</v>
      </c>
      <c r="AS79" t="str">
        <f t="shared" si="3"/>
        <v>LP DAZ Asyl Sek (IF besoldet)</v>
      </c>
      <c r="AT79" t="s">
        <v>403</v>
      </c>
    </row>
    <row r="80" spans="1:46" ht="15">
      <c r="A80" t="s">
        <v>95</v>
      </c>
      <c r="B80" s="35" t="s">
        <v>315</v>
      </c>
      <c r="AS80" t="str">
        <f t="shared" si="3"/>
        <v>LP DAZ Asyl Sek</v>
      </c>
      <c r="AT80" t="s">
        <v>403</v>
      </c>
    </row>
    <row r="81" spans="1:46" ht="15">
      <c r="A81" t="s">
        <v>96</v>
      </c>
      <c r="B81" s="35" t="s">
        <v>316</v>
      </c>
      <c r="AS81" t="str">
        <f t="shared" si="3"/>
        <v>Lekt. zusätz. LP IS Sek</v>
      </c>
      <c r="AT81" t="s">
        <v>403</v>
      </c>
    </row>
    <row r="82" spans="1:46" ht="15">
      <c r="A82" t="s">
        <v>97</v>
      </c>
      <c r="B82" s="35" t="s">
        <v>317</v>
      </c>
      <c r="AS82" t="str">
        <f t="shared" si="3"/>
        <v>KA II Sek</v>
      </c>
      <c r="AT82" t="s">
        <v>404</v>
      </c>
    </row>
    <row r="83" spans="1:46" ht="15">
      <c r="A83" t="s">
        <v>98</v>
      </c>
      <c r="B83" s="35" t="s">
        <v>318</v>
      </c>
      <c r="AS83" t="str">
        <f t="shared" si="3"/>
        <v>KA II IS Sek</v>
      </c>
      <c r="AT83" t="s">
        <v>404</v>
      </c>
    </row>
    <row r="84" spans="1:46" ht="15">
      <c r="B84" s="35"/>
      <c r="AS84" t="str">
        <f t="shared" si="3"/>
        <v>KA I Sek</v>
      </c>
      <c r="AT84" t="s">
        <v>404</v>
      </c>
    </row>
    <row r="85" spans="1:46" ht="15">
      <c r="B85" s="35"/>
      <c r="AS85" t="str">
        <f t="shared" si="3"/>
        <v>KA I IS Sek</v>
      </c>
      <c r="AT85" t="s">
        <v>404</v>
      </c>
    </row>
    <row r="86" spans="1:46" ht="15">
      <c r="B86" s="35"/>
      <c r="AS86" t="str">
        <f>N17</f>
        <v>Sozialpädagogik</v>
      </c>
      <c r="AT86" t="s">
        <v>404</v>
      </c>
    </row>
    <row r="87" spans="1:46" ht="15">
      <c r="B87" s="35"/>
      <c r="AS87" t="str">
        <f>N18</f>
        <v>Schulpool</v>
      </c>
      <c r="AT87" t="s">
        <v>403</v>
      </c>
    </row>
    <row r="88" spans="1:46" ht="15">
      <c r="B88" s="35"/>
      <c r="AS88" t="str">
        <f>N19</f>
        <v>Altersentlastung</v>
      </c>
      <c r="AT88" t="s">
        <v>403</v>
      </c>
    </row>
    <row r="89" spans="1:46" ht="15">
      <c r="B89" s="35"/>
      <c r="AS89">
        <f t="shared" ref="AS89:AS94" si="4">N20</f>
        <v>0</v>
      </c>
    </row>
    <row r="90" spans="1:46" ht="15">
      <c r="B90" s="35"/>
      <c r="AS90">
        <f t="shared" si="4"/>
        <v>0</v>
      </c>
    </row>
    <row r="91" spans="1:46" ht="15">
      <c r="B91" s="35"/>
      <c r="AS91">
        <f t="shared" si="4"/>
        <v>0</v>
      </c>
    </row>
    <row r="92" spans="1:46" ht="15">
      <c r="B92" s="35"/>
      <c r="AS92">
        <f t="shared" si="4"/>
        <v>0</v>
      </c>
    </row>
    <row r="93" spans="1:46" ht="15">
      <c r="B93" s="35"/>
      <c r="AS93">
        <f t="shared" si="4"/>
        <v>0</v>
      </c>
    </row>
    <row r="94" spans="1:46" ht="15">
      <c r="B94" s="35"/>
      <c r="AS94">
        <f t="shared" si="4"/>
        <v>0</v>
      </c>
    </row>
    <row r="95" spans="1:46">
      <c r="B95" s="32"/>
      <c r="AS95" t="str">
        <f>P2</f>
        <v>SL</v>
      </c>
      <c r="AT95" t="s">
        <v>404</v>
      </c>
    </row>
    <row r="96" spans="1:46">
      <c r="B96" s="32"/>
      <c r="AS96" t="str">
        <f t="shared" ref="AS96:AS105" si="5">P3</f>
        <v>SL IS</v>
      </c>
      <c r="AT96" t="s">
        <v>404</v>
      </c>
    </row>
    <row r="97" spans="2:46">
      <c r="B97" s="32"/>
      <c r="AS97" t="str">
        <f t="shared" si="5"/>
        <v>Leitung SD</v>
      </c>
      <c r="AT97" t="s">
        <v>404</v>
      </c>
    </row>
    <row r="98" spans="2:46">
      <c r="B98" s="32"/>
      <c r="AS98" t="str">
        <f t="shared" si="5"/>
        <v>Leitung SD IS</v>
      </c>
      <c r="AT98" t="s">
        <v>404</v>
      </c>
    </row>
    <row r="99" spans="2:46">
      <c r="B99" s="32"/>
      <c r="AS99" t="str">
        <f t="shared" si="5"/>
        <v>Schulpool</v>
      </c>
      <c r="AT99" t="s">
        <v>404</v>
      </c>
    </row>
    <row r="100" spans="2:46">
      <c r="B100" s="32"/>
      <c r="AS100">
        <f t="shared" si="5"/>
        <v>0</v>
      </c>
    </row>
    <row r="101" spans="2:46">
      <c r="B101" s="32"/>
      <c r="AS101">
        <f t="shared" si="5"/>
        <v>0</v>
      </c>
    </row>
    <row r="102" spans="2:46">
      <c r="B102" s="32"/>
      <c r="AS102">
        <f t="shared" si="5"/>
        <v>0</v>
      </c>
    </row>
    <row r="103" spans="2:46">
      <c r="B103" s="32"/>
      <c r="AS103">
        <f t="shared" si="5"/>
        <v>0</v>
      </c>
    </row>
    <row r="104" spans="2:46">
      <c r="B104" s="32"/>
      <c r="AS104">
        <f t="shared" si="5"/>
        <v>0</v>
      </c>
    </row>
    <row r="105" spans="2:46">
      <c r="B105" s="32"/>
      <c r="AS105">
        <f t="shared" si="5"/>
        <v>0</v>
      </c>
    </row>
    <row r="106" spans="2:46">
      <c r="B106" s="32"/>
      <c r="AS106" t="str">
        <f t="shared" ref="AS106:AS113" si="6">R2</f>
        <v>Logopädie</v>
      </c>
      <c r="AT106" t="s">
        <v>404</v>
      </c>
    </row>
    <row r="107" spans="2:46">
      <c r="B107" s="32"/>
      <c r="AS107" t="str">
        <f t="shared" si="6"/>
        <v>Logopädie IS</v>
      </c>
      <c r="AT107" t="s">
        <v>404</v>
      </c>
    </row>
    <row r="108" spans="2:46">
      <c r="B108" s="32"/>
      <c r="AS108" t="str">
        <f t="shared" si="6"/>
        <v>Psychomotorik</v>
      </c>
      <c r="AT108" t="s">
        <v>404</v>
      </c>
    </row>
    <row r="109" spans="2:46">
      <c r="B109" s="32"/>
      <c r="AS109" t="str">
        <f t="shared" si="6"/>
        <v>Psychomotorik IS</v>
      </c>
      <c r="AT109" t="s">
        <v>404</v>
      </c>
    </row>
    <row r="110" spans="2:46">
      <c r="B110" s="32"/>
      <c r="AS110" t="str">
        <f t="shared" si="6"/>
        <v>Schulpsychologie</v>
      </c>
      <c r="AT110" t="s">
        <v>404</v>
      </c>
    </row>
    <row r="111" spans="2:46">
      <c r="B111" s="32"/>
      <c r="AS111" t="str">
        <f t="shared" si="6"/>
        <v>Schulpsychologie IS</v>
      </c>
      <c r="AT111" t="s">
        <v>404</v>
      </c>
    </row>
    <row r="112" spans="2:46">
      <c r="B112" s="32"/>
      <c r="AS112" t="str">
        <f t="shared" si="6"/>
        <v>Schulsozialarbeit</v>
      </c>
      <c r="AT112" t="s">
        <v>404</v>
      </c>
    </row>
    <row r="113" spans="2:46">
      <c r="B113" s="32"/>
      <c r="AS113" t="str">
        <f t="shared" si="6"/>
        <v>Sozialpädagogik</v>
      </c>
      <c r="AT113" t="s">
        <v>404</v>
      </c>
    </row>
    <row r="114" spans="2:46">
      <c r="AS114">
        <f t="shared" ref="AS114:AS119" si="7">R10</f>
        <v>0</v>
      </c>
    </row>
    <row r="115" spans="2:46">
      <c r="AS115">
        <f t="shared" si="7"/>
        <v>0</v>
      </c>
    </row>
    <row r="116" spans="2:46">
      <c r="AS116">
        <f t="shared" si="7"/>
        <v>0</v>
      </c>
    </row>
    <row r="117" spans="2:46">
      <c r="AS117">
        <f t="shared" si="7"/>
        <v>0</v>
      </c>
    </row>
    <row r="118" spans="2:46">
      <c r="AS118">
        <f t="shared" si="7"/>
        <v>0</v>
      </c>
    </row>
    <row r="119" spans="2:46">
      <c r="AS119">
        <f t="shared" si="7"/>
        <v>0</v>
      </c>
    </row>
    <row r="120" spans="2:46">
      <c r="AS120" t="str">
        <f>T2</f>
        <v>Leitung Tagesstrukturen</v>
      </c>
      <c r="AT120" t="s">
        <v>404</v>
      </c>
    </row>
    <row r="121" spans="2:46">
      <c r="AS121" t="str">
        <f>T3</f>
        <v>Betreuer/in Tagesstrukturen</v>
      </c>
      <c r="AT121" t="s">
        <v>404</v>
      </c>
    </row>
    <row r="122" spans="2:46">
      <c r="AS122" t="str">
        <f>T4</f>
        <v>Assistent/in Betr. Tagesstrukturen</v>
      </c>
      <c r="AT122" t="s">
        <v>404</v>
      </c>
    </row>
    <row r="123" spans="2:46">
      <c r="AS123">
        <f t="shared" ref="AS123:AS128" si="8">T5</f>
        <v>0</v>
      </c>
    </row>
    <row r="124" spans="2:46">
      <c r="AS124">
        <f t="shared" si="8"/>
        <v>0</v>
      </c>
    </row>
    <row r="125" spans="2:46">
      <c r="AS125">
        <f t="shared" si="8"/>
        <v>0</v>
      </c>
    </row>
    <row r="126" spans="2:46">
      <c r="AS126">
        <f t="shared" si="8"/>
        <v>0</v>
      </c>
    </row>
    <row r="127" spans="2:46">
      <c r="AS127">
        <f t="shared" si="8"/>
        <v>0</v>
      </c>
    </row>
    <row r="128" spans="2:46">
      <c r="AS128">
        <f t="shared" si="8"/>
        <v>0</v>
      </c>
    </row>
    <row r="129" spans="45:46">
      <c r="AS129">
        <f>V2</f>
        <v>0</v>
      </c>
      <c r="AT129" t="s">
        <v>403</v>
      </c>
    </row>
    <row r="130" spans="45:46">
      <c r="AS130">
        <f>V3</f>
        <v>0</v>
      </c>
      <c r="AT130" t="s">
        <v>403</v>
      </c>
    </row>
    <row r="131" spans="45:46">
      <c r="AS131">
        <f>V4</f>
        <v>0</v>
      </c>
      <c r="AT131" t="s">
        <v>403</v>
      </c>
    </row>
    <row r="132" spans="45:46">
      <c r="AS132">
        <f t="shared" ref="AS132:AS137" si="9">V5</f>
        <v>0</v>
      </c>
    </row>
    <row r="133" spans="45:46">
      <c r="AS133">
        <f t="shared" si="9"/>
        <v>0</v>
      </c>
    </row>
    <row r="134" spans="45:46">
      <c r="AS134">
        <f t="shared" si="9"/>
        <v>0</v>
      </c>
    </row>
    <row r="135" spans="45:46">
      <c r="AS135">
        <f t="shared" si="9"/>
        <v>0</v>
      </c>
    </row>
    <row r="136" spans="45:46">
      <c r="AS136">
        <f t="shared" si="9"/>
        <v>0</v>
      </c>
    </row>
    <row r="137" spans="45:46">
      <c r="AS137">
        <f t="shared" si="9"/>
        <v>0</v>
      </c>
    </row>
  </sheetData>
  <sortState ref="R2:R7">
    <sortCondition ref="R2"/>
  </sortState>
  <mergeCells count="1">
    <mergeCell ref="AM3:AM9"/>
  </mergeCells>
  <pageMargins left="0.7" right="0.7" top="0.78740157499999996" bottom="0.78740157499999996" header="0.3" footer="0.3"/>
  <pageSetup paperSize="9" orientation="portrait"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S 3 e u U O Y h O u W o A A A A + A A A A B I A H A B D b 2 5 m a W c v U G F j a 2 F n Z S 5 4 b W w g o h g A K K A U A A A A A A A A A A A A A A A A A A A A A A A A A A A A h Y 9 N D o I w G E S v Q r q n f y p R 8 1 E W b F x I Y m J i 3 D Z Q o R G K o c V y N x c e y S t I o q g 7 l z N 5 k 7 x 5 3 O 6 Q D E 0 d X F V n d W t i x D B F g T J 5 W 2 h T x q h 3 p 3 C J E g E 7 m Z 9 l q Y I R N n Y 9 W B 2 j y r n L m h D v P f Y z 3 H Y l 4 Z Q y c s y 2 + 7 x S j Q y 1 s U 6 a X K H P q v i / Q g I O L x n B c c T w g q 0 4 n k c M y F R D p s 0 X 4 a M x p k B + S k j 7 2 v W d E o U K 0 w 2 Q K Q J 5 v x B P U E s D B B Q A A g A I A E t 3 r 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L d 6 5 Q K I p H u A 4 A A A A R A A A A E w A c A E Z v c m 1 1 b G F z L 1 N l Y 3 R p b 2 4 x L m 0 g o h g A K K A U A A A A A A A A A A A A A A A A A A A A A A A A A A A A K 0 5 N L s n M z 1 M I h t C G 1 g B Q S w E C L Q A U A A I A C A B L d 6 5 Q 5 i E 6 5 a g A A A D 4 A A A A E g A A A A A A A A A A A A A A A A A A A A A A Q 2 9 u Z m l n L 1 B h Y 2 t h Z 2 U u e G 1 s U E s B A i 0 A F A A C A A g A S 3 e u U A / K 6 a u k A A A A 6 Q A A A B M A A A A A A A A A A A A A A A A A 9 A A A A F t D b 2 5 0 Z W 5 0 X 1 R 5 c G V z X S 5 4 b W x Q S w E C L Q A U A A I A C A B L d 6 5 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v X y f a D u e m E S W r r R 7 o G p q Y w A A A A A C A A A A A A A D Z g A A w A A A A B A A A A A 8 p f r j s u S C h 3 B z o K G s W R i e A A A A A A S A A A C g A A A A E A A A A F j v / i f d r 8 J B 9 M g E U q f 7 m 0 V Q A A A A B X q l J g I j V n N R e p m h h E 8 / / g h 3 7 s 1 X / w e 3 U j N P + 0 1 C 7 c Z x n z 9 k n V 2 z p F o k x H U g d f B f m b g 4 e I 6 n B P 6 b k P n w / 0 r 4 J + 4 J P c f e G i H l S s 8 G I m t d 8 m 0 U A A A A / A J t t K T j / f d k I A o w v a 8 P A O X x / E c = < / D a t a M a s h u p > 
</file>

<file path=customXml/itemProps1.xml><?xml version="1.0" encoding="utf-8"?>
<ds:datastoreItem xmlns:ds="http://schemas.openxmlformats.org/officeDocument/2006/customXml" ds:itemID="{3EDDFA1A-740C-4DC5-857A-4BD3D14E92A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Vergütung von Fahrtkosten</vt:lpstr>
      <vt:lpstr>Verknüpfungen</vt:lpstr>
      <vt:lpstr>Absenzengründe</vt:lpstr>
      <vt:lpstr>Absenzengründe1</vt:lpstr>
      <vt:lpstr>Auswahl</vt:lpstr>
      <vt:lpstr>BE</vt:lpstr>
      <vt:lpstr>BS</vt:lpstr>
      <vt:lpstr>'Vergütung von Fahrtkosten'!Druckbereich</vt:lpstr>
      <vt:lpstr>Fächer</vt:lpstr>
      <vt:lpstr>Finanzierung</vt:lpstr>
      <vt:lpstr>Gemeinden</vt:lpstr>
      <vt:lpstr>KG</vt:lpstr>
      <vt:lpstr>Kurzzeit_Stv.</vt:lpstr>
      <vt:lpstr>Kurzzeitstv</vt:lpstr>
      <vt:lpstr>MS</vt:lpstr>
      <vt:lpstr>PS</vt:lpstr>
      <vt:lpstr>SD</vt:lpstr>
      <vt:lpstr>Sek</vt:lpstr>
      <vt:lpstr>SL</vt:lpstr>
      <vt:lpstr>Stufe</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Nick</dc:creator>
  <cp:lastModifiedBy>Nadja Knuchel</cp:lastModifiedBy>
  <cp:lastPrinted>2023-10-27T13:59:45Z</cp:lastPrinted>
  <dcterms:created xsi:type="dcterms:W3CDTF">2015-03-20T08:07:39Z</dcterms:created>
  <dcterms:modified xsi:type="dcterms:W3CDTF">2024-05-16T12:17:13Z</dcterms:modified>
</cp:coreProperties>
</file>